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CU" sheetId="5" r:id="rId1"/>
    <sheet name="pag 94" sheetId="6" r:id="rId2"/>
    <sheet name="." sheetId="7" r:id="rId3"/>
  </sheets>
  <calcPr calcId="125725"/>
</workbook>
</file>

<file path=xl/calcChain.xml><?xml version="1.0" encoding="utf-8"?>
<calcChain xmlns="http://schemas.openxmlformats.org/spreadsheetml/2006/main">
  <c r="G38" i="7"/>
  <c r="G37"/>
  <c r="D37"/>
  <c r="G36"/>
  <c r="G35"/>
  <c r="E36"/>
  <c r="D35"/>
  <c r="K34" l="1"/>
  <c r="J34"/>
  <c r="J23"/>
  <c r="J28"/>
  <c r="J29"/>
  <c r="J30"/>
  <c r="J22"/>
  <c r="K32"/>
  <c r="K21"/>
  <c r="K24"/>
  <c r="K25"/>
  <c r="K26"/>
  <c r="K27"/>
  <c r="K31"/>
  <c r="K33"/>
  <c r="K20"/>
  <c r="G34"/>
  <c r="H34"/>
  <c r="I33" s="1"/>
  <c r="I21"/>
  <c r="I22"/>
  <c r="I23"/>
  <c r="I24"/>
  <c r="I25"/>
  <c r="I26"/>
  <c r="I27"/>
  <c r="I28"/>
  <c r="I29"/>
  <c r="I30"/>
  <c r="I31"/>
  <c r="I32"/>
  <c r="I20"/>
  <c r="B34"/>
  <c r="G33"/>
  <c r="G32"/>
  <c r="G31"/>
  <c r="F30"/>
  <c r="F29"/>
  <c r="F28"/>
  <c r="G27"/>
  <c r="G26"/>
  <c r="G25"/>
  <c r="G24"/>
  <c r="F23"/>
  <c r="F22"/>
  <c r="G21"/>
  <c r="G20"/>
  <c r="F34" i="5"/>
  <c r="F33"/>
  <c r="D33"/>
  <c r="F32"/>
  <c r="F31"/>
  <c r="E32"/>
  <c r="D31"/>
  <c r="F30"/>
  <c r="K30"/>
  <c r="J30"/>
  <c r="J29"/>
  <c r="K28"/>
  <c r="K27"/>
  <c r="K26"/>
  <c r="K25"/>
  <c r="J24"/>
  <c r="J23"/>
  <c r="K22"/>
  <c r="K21"/>
  <c r="K20"/>
  <c r="H30"/>
  <c r="I29" s="1"/>
  <c r="I21"/>
  <c r="I22"/>
  <c r="I23"/>
  <c r="I24"/>
  <c r="I25"/>
  <c r="I26"/>
  <c r="I27"/>
  <c r="I28"/>
  <c r="I20"/>
  <c r="H21"/>
  <c r="H22"/>
  <c r="H23"/>
  <c r="H24"/>
  <c r="H25"/>
  <c r="H26"/>
  <c r="H27"/>
  <c r="H28"/>
  <c r="H29"/>
  <c r="H20"/>
  <c r="F29"/>
  <c r="G28"/>
  <c r="G27"/>
  <c r="G26"/>
  <c r="G25"/>
  <c r="F24"/>
  <c r="F23"/>
  <c r="G22"/>
  <c r="G21"/>
  <c r="G20"/>
  <c r="D29"/>
  <c r="D28"/>
  <c r="D27"/>
  <c r="E26"/>
  <c r="E25"/>
  <c r="D24"/>
  <c r="D23"/>
  <c r="E22"/>
  <c r="D21"/>
  <c r="E20"/>
</calcChain>
</file>

<file path=xl/sharedStrings.xml><?xml version="1.0" encoding="utf-8"?>
<sst xmlns="http://schemas.openxmlformats.org/spreadsheetml/2006/main" count="133" uniqueCount="68">
  <si>
    <t>Movimientos en cuenta</t>
  </si>
  <si>
    <t>Fecha valor</t>
  </si>
  <si>
    <t>Concepto</t>
  </si>
  <si>
    <t>Cuantía</t>
  </si>
  <si>
    <t>Transferencia n/favor</t>
  </si>
  <si>
    <t>Fecha de cierre</t>
  </si>
  <si>
    <t>Intereses</t>
  </si>
  <si>
    <t>S. deudores</t>
  </si>
  <si>
    <t>S. Acreedores</t>
  </si>
  <si>
    <t>CONCEPTO</t>
  </si>
  <si>
    <t>DEBE</t>
  </si>
  <si>
    <t>HABER</t>
  </si>
  <si>
    <t>DEUDOR</t>
  </si>
  <si>
    <t>ACREEDOR</t>
  </si>
  <si>
    <t>DIAS</t>
  </si>
  <si>
    <t>F. VALOR</t>
  </si>
  <si>
    <t>FECHA OP.</t>
  </si>
  <si>
    <t>CUANTÍAS</t>
  </si>
  <si>
    <t>SALDO</t>
  </si>
  <si>
    <t>NÚMEROS COMERCIALES</t>
  </si>
  <si>
    <t>Cuenta Corriente interés no recíproco</t>
  </si>
  <si>
    <t>Saldo anterior a nuestro favor</t>
  </si>
  <si>
    <t>Seguro recibo local</t>
  </si>
  <si>
    <t>Compra material de oficina</t>
  </si>
  <si>
    <t>Pago Talón</t>
  </si>
  <si>
    <t>Ingreso en efectivo</t>
  </si>
  <si>
    <t>Pago con tarjeta</t>
  </si>
  <si>
    <t>Domiciliación de recibos</t>
  </si>
  <si>
    <t>Pago con cheque</t>
  </si>
  <si>
    <t>Saldo final</t>
  </si>
  <si>
    <t xml:space="preserve">Retención </t>
  </si>
  <si>
    <t xml:space="preserve">SALDO  </t>
  </si>
  <si>
    <t>INTERESES DEUDORES</t>
  </si>
  <si>
    <t>INTERESES ACREDORES</t>
  </si>
  <si>
    <t>Retención de Hacienda</t>
  </si>
  <si>
    <t>Saldo inicial mes</t>
  </si>
  <si>
    <t>Fecha operación</t>
  </si>
  <si>
    <t>Ingreso efectivo( recibos en efectivo)</t>
  </si>
  <si>
    <t>Cheque pago servicio limpieza</t>
  </si>
  <si>
    <t>Ingreso cheque compensado</t>
  </si>
  <si>
    <t>Comisión cobro de cheque anterior</t>
  </si>
  <si>
    <t>Ingreso recibos</t>
  </si>
  <si>
    <t>Devolución recibos</t>
  </si>
  <si>
    <t>Compra valores</t>
  </si>
  <si>
    <t>Ingresos recibo</t>
  </si>
  <si>
    <t>Pago nómina</t>
  </si>
  <si>
    <t>Comisión mantenimiento</t>
  </si>
  <si>
    <t>Comisión  descubierto</t>
  </si>
  <si>
    <t>Intereses acreedores</t>
  </si>
  <si>
    <t>Reteción de hacienda</t>
  </si>
  <si>
    <t xml:space="preserve">Intereses deudores </t>
  </si>
  <si>
    <t>Comisión descubierto</t>
  </si>
  <si>
    <t>Suma de numeros</t>
  </si>
  <si>
    <t>Saldo periodo anterior</t>
  </si>
  <si>
    <t>Ingreso cheque</t>
  </si>
  <si>
    <t>Tranferencia emitida</t>
  </si>
  <si>
    <t>Pago recibo</t>
  </si>
  <si>
    <t>Transferencia recibida</t>
  </si>
  <si>
    <t>Reintegro cajero</t>
  </si>
  <si>
    <t>Ingreso en cuenta</t>
  </si>
  <si>
    <t>Ingreso de cheque</t>
  </si>
  <si>
    <t>Venta de acciones</t>
  </si>
  <si>
    <t>Comisión venta de acciones</t>
  </si>
  <si>
    <t>Intereses deudores</t>
  </si>
  <si>
    <t>Intereses acredores</t>
  </si>
  <si>
    <t>Saldo</t>
  </si>
  <si>
    <t>SALDO FINAL</t>
  </si>
  <si>
    <t>Retencion de Hacienda</t>
  </si>
</sst>
</file>

<file path=xl/styles.xml><?xml version="1.0" encoding="utf-8"?>
<styleSheet xmlns="http://schemas.openxmlformats.org/spreadsheetml/2006/main">
  <numFmts count="5">
    <numFmt numFmtId="41" formatCode="_-* #,##0\ _€_-;\-* #,##0\ _€_-;_-* &quot;-&quot;\ _€_-;_-@_-"/>
    <numFmt numFmtId="43" formatCode="_-* #,##0.00\ _€_-;\-* #,##0.00\ _€_-;_-* &quot;-&quot;??\ _€_-;_-@_-"/>
    <numFmt numFmtId="164" formatCode="d\-m\-yyyy;@"/>
    <numFmt numFmtId="165" formatCode="#,##0.00\ &quot;€&quot;"/>
    <numFmt numFmtId="166" formatCode="[$-C0A]d\-mmm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0" borderId="0" xfId="0" applyNumberFormat="1"/>
    <xf numFmtId="10" fontId="0" fillId="0" borderId="0" xfId="0" applyNumberFormat="1"/>
    <xf numFmtId="0" fontId="1" fillId="0" borderId="1" xfId="0" applyFont="1" applyBorder="1"/>
    <xf numFmtId="0" fontId="0" fillId="0" borderId="0" xfId="0" applyBorder="1"/>
    <xf numFmtId="0" fontId="3" fillId="0" borderId="0" xfId="0" applyFont="1"/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0" fillId="0" borderId="1" xfId="0" applyNumberFormat="1" applyBorder="1"/>
    <xf numFmtId="0" fontId="0" fillId="0" borderId="1" xfId="0" applyBorder="1"/>
    <xf numFmtId="165" fontId="0" fillId="0" borderId="1" xfId="0" applyNumberFormat="1" applyBorder="1"/>
    <xf numFmtId="2" fontId="0" fillId="0" borderId="1" xfId="0" applyNumberFormat="1" applyBorder="1"/>
    <xf numFmtId="1" fontId="0" fillId="0" borderId="1" xfId="0" applyNumberFormat="1" applyBorder="1"/>
    <xf numFmtId="164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5" borderId="1" xfId="0" applyFont="1" applyFill="1" applyBorder="1"/>
    <xf numFmtId="0" fontId="1" fillId="4" borderId="1" xfId="0" applyFont="1" applyFill="1" applyBorder="1"/>
    <xf numFmtId="10" fontId="0" fillId="4" borderId="1" xfId="0" applyNumberFormat="1" applyFill="1" applyBorder="1"/>
    <xf numFmtId="0" fontId="1" fillId="3" borderId="1" xfId="0" applyFont="1" applyFill="1" applyBorder="1"/>
    <xf numFmtId="10" fontId="0" fillId="3" borderId="1" xfId="0" applyNumberForma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0" fontId="1" fillId="6" borderId="1" xfId="0" applyFont="1" applyFill="1" applyBorder="1"/>
    <xf numFmtId="10" fontId="0" fillId="6" borderId="1" xfId="0" applyNumberForma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1" fontId="0" fillId="0" borderId="1" xfId="0" applyNumberFormat="1" applyBorder="1"/>
    <xf numFmtId="41" fontId="2" fillId="0" borderId="1" xfId="0" applyNumberFormat="1" applyFont="1" applyBorder="1"/>
    <xf numFmtId="166" fontId="0" fillId="0" borderId="1" xfId="0" applyNumberFormat="1" applyBorder="1"/>
    <xf numFmtId="0" fontId="0" fillId="0" borderId="9" xfId="0" applyBorder="1"/>
    <xf numFmtId="10" fontId="0" fillId="0" borderId="10" xfId="0" applyNumberFormat="1" applyBorder="1"/>
    <xf numFmtId="0" fontId="0" fillId="0" borderId="8" xfId="0" applyNumberFormat="1" applyBorder="1"/>
    <xf numFmtId="0" fontId="0" fillId="0" borderId="8" xfId="0" applyBorder="1"/>
    <xf numFmtId="43" fontId="0" fillId="0" borderId="1" xfId="0" applyNumberFormat="1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2" fontId="0" fillId="7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66FFFF"/>
      <color rgb="FF66CCFF"/>
      <color rgb="FF66FF66"/>
      <color rgb="FF00CC0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topLeftCell="A15" zoomScaleNormal="100" workbookViewId="0">
      <selection activeCell="F34" sqref="F34"/>
    </sheetView>
  </sheetViews>
  <sheetFormatPr baseColWidth="10" defaultColWidth="9.140625" defaultRowHeight="15"/>
  <cols>
    <col min="2" max="2" width="12.28515625" customWidth="1"/>
    <col min="3" max="3" width="27.5703125" bestFit="1" customWidth="1"/>
    <col min="4" max="4" width="10.42578125" bestFit="1" customWidth="1"/>
    <col min="5" max="5" width="9.5703125" bestFit="1" customWidth="1"/>
    <col min="6" max="6" width="13.140625" bestFit="1" customWidth="1"/>
    <col min="7" max="7" width="12" customWidth="1"/>
    <col min="8" max="8" width="10.42578125" bestFit="1" customWidth="1"/>
    <col min="9" max="9" width="9.42578125" bestFit="1" customWidth="1"/>
    <col min="10" max="10" width="12.85546875" customWidth="1"/>
    <col min="11" max="11" width="11.42578125" customWidth="1"/>
  </cols>
  <sheetData>
    <row r="1" spans="2:7" ht="18.75">
      <c r="B1" s="5" t="s">
        <v>20</v>
      </c>
      <c r="C1" s="5"/>
    </row>
    <row r="2" spans="2:7" ht="15.75" thickBot="1"/>
    <row r="3" spans="2:7" ht="15.75" thickBot="1">
      <c r="B3" s="43" t="s">
        <v>0</v>
      </c>
      <c r="C3" s="43"/>
      <c r="D3" s="43"/>
      <c r="F3" s="42" t="s">
        <v>6</v>
      </c>
      <c r="G3" s="42"/>
    </row>
    <row r="4" spans="2:7" ht="15.75" thickBot="1">
      <c r="B4" s="21" t="s">
        <v>1</v>
      </c>
      <c r="C4" s="21" t="s">
        <v>2</v>
      </c>
      <c r="D4" s="21" t="s">
        <v>3</v>
      </c>
      <c r="F4" s="22" t="s">
        <v>7</v>
      </c>
      <c r="G4" s="23">
        <v>0.08</v>
      </c>
    </row>
    <row r="5" spans="2:7" ht="15.75" thickBot="1">
      <c r="B5" s="8">
        <v>41912</v>
      </c>
      <c r="C5" s="9" t="s">
        <v>21</v>
      </c>
      <c r="D5" s="10">
        <v>1750</v>
      </c>
      <c r="F5" s="24" t="s">
        <v>8</v>
      </c>
      <c r="G5" s="25">
        <v>1.4999999999999999E-2</v>
      </c>
    </row>
    <row r="6" spans="2:7" ht="15.75" thickBot="1">
      <c r="B6" s="8">
        <v>41913</v>
      </c>
      <c r="C6" s="9" t="s">
        <v>22</v>
      </c>
      <c r="D6" s="10">
        <v>375</v>
      </c>
      <c r="G6" s="2"/>
    </row>
    <row r="7" spans="2:7" ht="15.75" thickBot="1">
      <c r="B7" s="8">
        <v>41914</v>
      </c>
      <c r="C7" s="9" t="s">
        <v>4</v>
      </c>
      <c r="D7" s="10">
        <v>1800</v>
      </c>
      <c r="F7" s="29" t="s">
        <v>30</v>
      </c>
      <c r="G7" s="30">
        <v>0.21</v>
      </c>
    </row>
    <row r="8" spans="2:7" ht="15.75" thickBot="1">
      <c r="B8" s="8">
        <v>41919</v>
      </c>
      <c r="C8" s="9" t="s">
        <v>23</v>
      </c>
      <c r="D8" s="10">
        <v>4520</v>
      </c>
      <c r="F8" s="44"/>
      <c r="G8" s="44"/>
    </row>
    <row r="9" spans="2:7" ht="15.75" thickBot="1">
      <c r="B9" s="8">
        <v>41927</v>
      </c>
      <c r="C9" s="9" t="s">
        <v>24</v>
      </c>
      <c r="D9" s="10">
        <v>1600</v>
      </c>
      <c r="G9" s="2"/>
    </row>
    <row r="10" spans="2:7" ht="15.75" thickBot="1">
      <c r="B10" s="8">
        <v>41944</v>
      </c>
      <c r="C10" s="9" t="s">
        <v>25</v>
      </c>
      <c r="D10" s="10">
        <v>3500</v>
      </c>
      <c r="G10" s="2"/>
    </row>
    <row r="11" spans="2:7" ht="15.75" thickBot="1">
      <c r="B11" s="8">
        <v>41955</v>
      </c>
      <c r="C11" s="9" t="s">
        <v>4</v>
      </c>
      <c r="D11" s="10">
        <v>1500</v>
      </c>
      <c r="G11" s="2"/>
    </row>
    <row r="12" spans="2:7" ht="15.75" thickBot="1">
      <c r="B12" s="8">
        <v>41971</v>
      </c>
      <c r="C12" s="9" t="s">
        <v>26</v>
      </c>
      <c r="D12" s="10">
        <v>900</v>
      </c>
      <c r="G12" s="2"/>
    </row>
    <row r="13" spans="2:7" ht="15.75" thickBot="1">
      <c r="B13" s="8">
        <v>41974</v>
      </c>
      <c r="C13" s="9" t="s">
        <v>27</v>
      </c>
      <c r="D13" s="10">
        <v>750</v>
      </c>
      <c r="G13" s="2"/>
    </row>
    <row r="14" spans="2:7" ht="15.75" thickBot="1">
      <c r="B14" s="8">
        <v>41988</v>
      </c>
      <c r="C14" s="9" t="s">
        <v>28</v>
      </c>
      <c r="D14" s="10">
        <v>600</v>
      </c>
      <c r="G14" s="2"/>
    </row>
    <row r="15" spans="2:7" ht="15.75" thickBot="1">
      <c r="B15" s="1"/>
      <c r="G15" s="2"/>
    </row>
    <row r="16" spans="2:7" ht="15.75" thickBot="1">
      <c r="B16" s="1"/>
      <c r="C16" s="26" t="s">
        <v>5</v>
      </c>
      <c r="D16" s="27">
        <v>42004</v>
      </c>
      <c r="G16" s="2"/>
    </row>
    <row r="17" spans="2:14" ht="15.75" thickBot="1"/>
    <row r="18" spans="2:14" ht="15.75" thickBot="1">
      <c r="B18" s="16"/>
      <c r="C18" s="15"/>
      <c r="D18" s="43" t="s">
        <v>17</v>
      </c>
      <c r="E18" s="43"/>
      <c r="F18" s="42" t="s">
        <v>18</v>
      </c>
      <c r="G18" s="42"/>
      <c r="H18" s="17"/>
      <c r="I18" s="15"/>
      <c r="J18" s="42" t="s">
        <v>19</v>
      </c>
      <c r="K18" s="42"/>
    </row>
    <row r="19" spans="2:14" ht="15.75" thickBot="1">
      <c r="B19" s="28" t="s">
        <v>16</v>
      </c>
      <c r="C19" s="28" t="s">
        <v>9</v>
      </c>
      <c r="D19" s="28" t="s">
        <v>10</v>
      </c>
      <c r="E19" s="28" t="s">
        <v>11</v>
      </c>
      <c r="F19" s="6" t="s">
        <v>12</v>
      </c>
      <c r="G19" s="7" t="s">
        <v>13</v>
      </c>
      <c r="H19" s="28" t="s">
        <v>15</v>
      </c>
      <c r="I19" s="28" t="s">
        <v>14</v>
      </c>
      <c r="J19" s="6" t="s">
        <v>10</v>
      </c>
      <c r="K19" s="7" t="s">
        <v>11</v>
      </c>
    </row>
    <row r="20" spans="2:14" ht="15.75" thickBot="1">
      <c r="B20" s="8">
        <v>41912</v>
      </c>
      <c r="C20" s="9" t="s">
        <v>21</v>
      </c>
      <c r="D20" s="33"/>
      <c r="E20" s="33">
        <f>+D5</f>
        <v>1750</v>
      </c>
      <c r="F20" s="33"/>
      <c r="G20" s="33">
        <f>+E20</f>
        <v>1750</v>
      </c>
      <c r="H20" s="8">
        <f>+B20</f>
        <v>41912</v>
      </c>
      <c r="I20" s="33">
        <f>H21-H20</f>
        <v>1</v>
      </c>
      <c r="J20" s="12"/>
      <c r="K20" s="12">
        <f>I20*G20</f>
        <v>1750</v>
      </c>
    </row>
    <row r="21" spans="2:14" ht="15.75" thickBot="1">
      <c r="B21" s="8">
        <v>41913</v>
      </c>
      <c r="C21" s="9" t="s">
        <v>22</v>
      </c>
      <c r="D21" s="33">
        <f>+D6</f>
        <v>375</v>
      </c>
      <c r="E21" s="33"/>
      <c r="F21" s="33"/>
      <c r="G21" s="33">
        <f>G20-D21</f>
        <v>1375</v>
      </c>
      <c r="H21" s="8">
        <f t="shared" ref="H21:H29" si="0">+B21</f>
        <v>41913</v>
      </c>
      <c r="I21" s="33">
        <f t="shared" ref="I21:I29" si="1">H22-H21</f>
        <v>1</v>
      </c>
      <c r="J21" s="12"/>
      <c r="K21" s="12">
        <f>I21*G21</f>
        <v>1375</v>
      </c>
    </row>
    <row r="22" spans="2:14" ht="15.75" thickBot="1">
      <c r="B22" s="8">
        <v>41914</v>
      </c>
      <c r="C22" s="9" t="s">
        <v>4</v>
      </c>
      <c r="D22" s="33"/>
      <c r="E22" s="33">
        <f>+D7</f>
        <v>1800</v>
      </c>
      <c r="F22" s="33"/>
      <c r="G22" s="33">
        <f>G21+E22</f>
        <v>3175</v>
      </c>
      <c r="H22" s="8">
        <f t="shared" si="0"/>
        <v>41914</v>
      </c>
      <c r="I22" s="33">
        <f t="shared" si="1"/>
        <v>5</v>
      </c>
      <c r="J22" s="12"/>
      <c r="K22" s="12">
        <f>I22*G22</f>
        <v>15875</v>
      </c>
    </row>
    <row r="23" spans="2:14" ht="15.75" thickBot="1">
      <c r="B23" s="8">
        <v>41919</v>
      </c>
      <c r="C23" s="9" t="s">
        <v>23</v>
      </c>
      <c r="D23" s="33">
        <f>+D8</f>
        <v>4520</v>
      </c>
      <c r="E23" s="33"/>
      <c r="F23" s="33">
        <f>D23-G22</f>
        <v>1345</v>
      </c>
      <c r="G23" s="33"/>
      <c r="H23" s="8">
        <f t="shared" si="0"/>
        <v>41919</v>
      </c>
      <c r="I23" s="33">
        <f t="shared" si="1"/>
        <v>8</v>
      </c>
      <c r="J23" s="12">
        <f>I23*F23</f>
        <v>10760</v>
      </c>
      <c r="K23" s="12"/>
    </row>
    <row r="24" spans="2:14" ht="15.75" thickBot="1">
      <c r="B24" s="8">
        <v>41927</v>
      </c>
      <c r="C24" s="9" t="s">
        <v>24</v>
      </c>
      <c r="D24" s="33">
        <f>+D9</f>
        <v>1600</v>
      </c>
      <c r="E24" s="33"/>
      <c r="F24" s="34">
        <f>F23+D24</f>
        <v>2945</v>
      </c>
      <c r="G24" s="33"/>
      <c r="H24" s="8">
        <f t="shared" si="0"/>
        <v>41927</v>
      </c>
      <c r="I24" s="33">
        <f t="shared" si="1"/>
        <v>17</v>
      </c>
      <c r="J24" s="12">
        <f>I24*F24</f>
        <v>50065</v>
      </c>
      <c r="K24" s="12"/>
    </row>
    <row r="25" spans="2:14" ht="15.75" thickBot="1">
      <c r="B25" s="8">
        <v>41944</v>
      </c>
      <c r="C25" s="9" t="s">
        <v>25</v>
      </c>
      <c r="D25" s="33"/>
      <c r="E25" s="33">
        <f>+D10</f>
        <v>3500</v>
      </c>
      <c r="F25" s="33"/>
      <c r="G25" s="33">
        <f>E25-F24</f>
        <v>555</v>
      </c>
      <c r="H25" s="8">
        <f t="shared" si="0"/>
        <v>41944</v>
      </c>
      <c r="I25" s="33">
        <f t="shared" si="1"/>
        <v>11</v>
      </c>
      <c r="J25" s="12"/>
      <c r="K25" s="12">
        <f>I25*G25</f>
        <v>6105</v>
      </c>
    </row>
    <row r="26" spans="2:14" ht="15.75" thickBot="1">
      <c r="B26" s="8">
        <v>41955</v>
      </c>
      <c r="C26" s="9" t="s">
        <v>4</v>
      </c>
      <c r="D26" s="33"/>
      <c r="E26" s="33">
        <f>+D11</f>
        <v>1500</v>
      </c>
      <c r="F26" s="33"/>
      <c r="G26" s="33">
        <f>G25+E26</f>
        <v>2055</v>
      </c>
      <c r="H26" s="8">
        <f t="shared" si="0"/>
        <v>41955</v>
      </c>
      <c r="I26" s="33">
        <f t="shared" si="1"/>
        <v>16</v>
      </c>
      <c r="J26" s="12"/>
      <c r="K26" s="12">
        <f>I26*G26</f>
        <v>32880</v>
      </c>
    </row>
    <row r="27" spans="2:14" ht="15.75" thickBot="1">
      <c r="B27" s="8">
        <v>41971</v>
      </c>
      <c r="C27" s="9" t="s">
        <v>26</v>
      </c>
      <c r="D27" s="33">
        <f>+D12</f>
        <v>900</v>
      </c>
      <c r="E27" s="33"/>
      <c r="F27" s="33"/>
      <c r="G27" s="33">
        <f>G26-D27</f>
        <v>1155</v>
      </c>
      <c r="H27" s="8">
        <f t="shared" si="0"/>
        <v>41971</v>
      </c>
      <c r="I27" s="33">
        <f t="shared" si="1"/>
        <v>3</v>
      </c>
      <c r="J27" s="12"/>
      <c r="K27" s="12">
        <f>I27*G27</f>
        <v>3465</v>
      </c>
      <c r="N27" s="4"/>
    </row>
    <row r="28" spans="2:14" ht="15.75" thickBot="1">
      <c r="B28" s="8">
        <v>41974</v>
      </c>
      <c r="C28" s="9" t="s">
        <v>27</v>
      </c>
      <c r="D28" s="33">
        <f>+D13</f>
        <v>750</v>
      </c>
      <c r="E28" s="33"/>
      <c r="F28" s="33"/>
      <c r="G28" s="33">
        <f>G27-D28</f>
        <v>405</v>
      </c>
      <c r="H28" s="8">
        <f t="shared" si="0"/>
        <v>41974</v>
      </c>
      <c r="I28" s="33">
        <f t="shared" si="1"/>
        <v>14</v>
      </c>
      <c r="J28" s="12"/>
      <c r="K28" s="12">
        <f>I28*G28</f>
        <v>5670</v>
      </c>
    </row>
    <row r="29" spans="2:14" ht="15.75" thickBot="1">
      <c r="B29" s="8">
        <v>41988</v>
      </c>
      <c r="C29" s="9" t="s">
        <v>28</v>
      </c>
      <c r="D29" s="33">
        <f>+D14</f>
        <v>600</v>
      </c>
      <c r="E29" s="33"/>
      <c r="F29" s="33">
        <f>D29-G28</f>
        <v>195</v>
      </c>
      <c r="G29" s="33"/>
      <c r="H29" s="8">
        <f t="shared" si="0"/>
        <v>41988</v>
      </c>
      <c r="I29" s="33">
        <f t="shared" si="1"/>
        <v>16</v>
      </c>
      <c r="J29" s="9">
        <f>I29*F29</f>
        <v>3120</v>
      </c>
      <c r="K29" s="12"/>
    </row>
    <row r="30" spans="2:14" ht="15.75" thickBot="1">
      <c r="B30" s="8">
        <v>42004</v>
      </c>
      <c r="C30" s="9" t="s">
        <v>31</v>
      </c>
      <c r="D30" s="11"/>
      <c r="E30" s="11"/>
      <c r="F30" s="11">
        <f>+F29</f>
        <v>195</v>
      </c>
      <c r="G30" s="9"/>
      <c r="H30" s="8">
        <f>D16</f>
        <v>42004</v>
      </c>
      <c r="I30" s="33"/>
      <c r="J30" s="12">
        <f>SUM(J20:J29)</f>
        <v>63945</v>
      </c>
      <c r="K30" s="12">
        <f>SUM(K20:K28)</f>
        <v>67120</v>
      </c>
    </row>
    <row r="31" spans="2:14" ht="15.75" thickBot="1">
      <c r="B31" s="8">
        <v>42004</v>
      </c>
      <c r="C31" s="9" t="s">
        <v>32</v>
      </c>
      <c r="D31" s="11">
        <f>J30*G4/360</f>
        <v>14.21</v>
      </c>
      <c r="E31" s="11"/>
      <c r="F31" s="11">
        <f>F30+D31</f>
        <v>209.21</v>
      </c>
      <c r="G31" s="18"/>
      <c r="H31" s="20"/>
      <c r="I31" s="20"/>
      <c r="J31" s="20"/>
      <c r="K31" s="20"/>
      <c r="L31" s="4"/>
    </row>
    <row r="32" spans="2:14" ht="15.75" thickBot="1">
      <c r="B32" s="8">
        <v>42004</v>
      </c>
      <c r="C32" s="9" t="s">
        <v>33</v>
      </c>
      <c r="D32" s="11"/>
      <c r="E32" s="11">
        <f>K30*G5/360</f>
        <v>2.7966666666666664</v>
      </c>
      <c r="F32" s="11">
        <f>F31-E32</f>
        <v>206.41333333333336</v>
      </c>
      <c r="G32" s="19"/>
      <c r="H32" s="4"/>
      <c r="I32" s="4"/>
      <c r="J32" s="4"/>
      <c r="K32" s="4"/>
      <c r="L32" s="4"/>
    </row>
    <row r="33" spans="2:12" ht="15.75" thickBot="1">
      <c r="B33" s="8">
        <v>42004</v>
      </c>
      <c r="C33" s="9" t="s">
        <v>34</v>
      </c>
      <c r="D33" s="11">
        <f>E32*G7</f>
        <v>0.58729999999999993</v>
      </c>
      <c r="E33" s="11"/>
      <c r="F33" s="11">
        <f>F32+D33</f>
        <v>207.00063333333335</v>
      </c>
      <c r="G33" s="19"/>
      <c r="H33" s="4"/>
      <c r="I33" s="4"/>
      <c r="J33" s="4"/>
      <c r="K33" s="4"/>
      <c r="L33" s="4"/>
    </row>
    <row r="34" spans="2:12" ht="15.75" thickBot="1">
      <c r="B34" s="13">
        <v>42004</v>
      </c>
      <c r="C34" s="3" t="s">
        <v>29</v>
      </c>
      <c r="D34" s="11"/>
      <c r="E34" s="11"/>
      <c r="F34" s="14">
        <f>+F33</f>
        <v>207.00063333333335</v>
      </c>
      <c r="G34" s="19"/>
      <c r="H34" s="4"/>
      <c r="I34" s="4"/>
      <c r="J34" s="4"/>
      <c r="K34" s="4"/>
      <c r="L34" s="4"/>
    </row>
    <row r="35" spans="2:12">
      <c r="G35" s="4"/>
      <c r="H35" s="4"/>
      <c r="J35" s="4"/>
      <c r="K35" s="4"/>
    </row>
  </sheetData>
  <mergeCells count="6">
    <mergeCell ref="J18:K18"/>
    <mergeCell ref="B3:D3"/>
    <mergeCell ref="F3:G3"/>
    <mergeCell ref="F8:G8"/>
    <mergeCell ref="D18:E18"/>
    <mergeCell ref="F18:G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1"/>
  <sheetViews>
    <sheetView workbookViewId="0">
      <selection activeCell="E16" sqref="E16"/>
    </sheetView>
  </sheetViews>
  <sheetFormatPr baseColWidth="10" defaultColWidth="9.140625" defaultRowHeight="15"/>
  <cols>
    <col min="2" max="2" width="16.28515625" customWidth="1"/>
    <col min="3" max="3" width="12.28515625" customWidth="1"/>
    <col min="4" max="4" width="33.7109375" customWidth="1"/>
    <col min="5" max="5" width="10.5703125" bestFit="1" customWidth="1"/>
    <col min="6" max="6" width="9.5703125" bestFit="1" customWidth="1"/>
    <col min="7" max="7" width="13.140625" bestFit="1" customWidth="1"/>
    <col min="8" max="8" width="12" customWidth="1"/>
    <col min="9" max="9" width="10.42578125" bestFit="1" customWidth="1"/>
    <col min="10" max="10" width="9.42578125" bestFit="1" customWidth="1"/>
    <col min="11" max="11" width="12.85546875" customWidth="1"/>
    <col min="12" max="12" width="11.42578125" customWidth="1"/>
  </cols>
  <sheetData>
    <row r="1" spans="2:9" ht="18.75">
      <c r="B1" s="5" t="s">
        <v>20</v>
      </c>
      <c r="C1" s="5"/>
      <c r="D1" s="5"/>
    </row>
    <row r="2" spans="2:9" ht="15.75" thickBot="1"/>
    <row r="3" spans="2:9" ht="15.75" thickBot="1">
      <c r="B3" s="43" t="s">
        <v>0</v>
      </c>
      <c r="C3" s="43"/>
      <c r="D3" s="43"/>
      <c r="E3" s="43"/>
      <c r="G3" s="42" t="s">
        <v>6</v>
      </c>
      <c r="H3" s="42"/>
    </row>
    <row r="4" spans="2:9" ht="15.75" thickBot="1">
      <c r="B4" s="21" t="s">
        <v>36</v>
      </c>
      <c r="C4" s="21" t="s">
        <v>1</v>
      </c>
      <c r="D4" s="21" t="s">
        <v>2</v>
      </c>
      <c r="E4" s="21" t="s">
        <v>3</v>
      </c>
      <c r="G4" s="22" t="s">
        <v>7</v>
      </c>
      <c r="H4" s="23">
        <v>1.8E-3</v>
      </c>
    </row>
    <row r="5" spans="2:9" ht="15.75" thickBot="1">
      <c r="B5" s="35">
        <v>42826</v>
      </c>
      <c r="C5" s="35">
        <v>42826</v>
      </c>
      <c r="D5" s="9" t="s">
        <v>35</v>
      </c>
      <c r="E5" s="10">
        <v>1000</v>
      </c>
      <c r="G5" s="24" t="s">
        <v>8</v>
      </c>
      <c r="H5" s="25">
        <v>5.0000000000000001E-3</v>
      </c>
    </row>
    <row r="6" spans="2:9" ht="15.75" thickBot="1">
      <c r="B6" s="35">
        <v>42830</v>
      </c>
      <c r="C6" s="35">
        <v>42831</v>
      </c>
      <c r="D6" s="9" t="s">
        <v>37</v>
      </c>
      <c r="E6" s="10">
        <v>5000</v>
      </c>
      <c r="H6" s="2"/>
    </row>
    <row r="7" spans="2:9" ht="15.75" thickBot="1">
      <c r="B7" s="35">
        <v>42839</v>
      </c>
      <c r="C7" s="35">
        <v>42839</v>
      </c>
      <c r="D7" s="9" t="s">
        <v>38</v>
      </c>
      <c r="E7" s="10">
        <v>3000</v>
      </c>
      <c r="G7" s="29" t="s">
        <v>30</v>
      </c>
      <c r="H7" s="30">
        <v>1.9E-3</v>
      </c>
    </row>
    <row r="8" spans="2:9" ht="15.75" thickBot="1">
      <c r="B8" s="35">
        <v>42838</v>
      </c>
      <c r="C8" s="35">
        <v>42840</v>
      </c>
      <c r="D8" s="9" t="s">
        <v>39</v>
      </c>
      <c r="E8" s="10">
        <v>1000</v>
      </c>
      <c r="G8" s="44"/>
      <c r="H8" s="44"/>
    </row>
    <row r="9" spans="2:9" ht="15.75" thickBot="1">
      <c r="B9" s="35">
        <v>42838</v>
      </c>
      <c r="C9" s="35">
        <v>42840</v>
      </c>
      <c r="D9" s="9" t="s">
        <v>40</v>
      </c>
      <c r="E9" s="10">
        <v>30</v>
      </c>
      <c r="G9" s="36" t="s">
        <v>46</v>
      </c>
      <c r="H9" s="37"/>
      <c r="I9" s="38">
        <v>5</v>
      </c>
    </row>
    <row r="10" spans="2:9" ht="15.75" thickBot="1">
      <c r="B10" s="35">
        <v>42840</v>
      </c>
      <c r="C10" s="35">
        <v>42841</v>
      </c>
      <c r="D10" s="9" t="s">
        <v>41</v>
      </c>
      <c r="E10" s="10">
        <v>20000</v>
      </c>
      <c r="G10" s="36" t="s">
        <v>47</v>
      </c>
      <c r="H10" s="37"/>
      <c r="I10" s="39">
        <v>20</v>
      </c>
    </row>
    <row r="11" spans="2:9" ht="15.75" thickBot="1">
      <c r="B11" s="35">
        <v>42852</v>
      </c>
      <c r="C11" s="35">
        <v>42841</v>
      </c>
      <c r="D11" s="9" t="s">
        <v>42</v>
      </c>
      <c r="E11" s="10">
        <v>5000</v>
      </c>
      <c r="H11" s="2"/>
    </row>
    <row r="12" spans="2:9" ht="15.75" thickBot="1">
      <c r="B12" s="35">
        <v>42841</v>
      </c>
      <c r="C12" s="35">
        <v>42841</v>
      </c>
      <c r="D12" s="9" t="s">
        <v>43</v>
      </c>
      <c r="E12" s="10">
        <v>25000</v>
      </c>
      <c r="H12" s="2"/>
    </row>
    <row r="13" spans="2:9" ht="15.75" thickBot="1">
      <c r="B13" s="35">
        <v>42840</v>
      </c>
      <c r="C13" s="35">
        <v>42844</v>
      </c>
      <c r="D13" s="9" t="s">
        <v>44</v>
      </c>
      <c r="E13" s="10">
        <v>10000</v>
      </c>
      <c r="H13" s="2"/>
    </row>
    <row r="14" spans="2:9" ht="15.75" thickBot="1">
      <c r="B14" s="35">
        <v>42845</v>
      </c>
      <c r="C14" s="35">
        <v>42845</v>
      </c>
      <c r="D14" s="9" t="s">
        <v>45</v>
      </c>
      <c r="E14" s="10">
        <v>5000</v>
      </c>
      <c r="H14" s="2"/>
    </row>
    <row r="15" spans="2:9" ht="15.75" thickBot="1">
      <c r="B15" s="35">
        <v>42857</v>
      </c>
      <c r="C15" s="35">
        <v>42856</v>
      </c>
      <c r="D15" s="9" t="s">
        <v>48</v>
      </c>
      <c r="E15" s="10">
        <v>0.88</v>
      </c>
      <c r="H15" s="2"/>
    </row>
    <row r="16" spans="2:9" ht="15.75" thickBot="1">
      <c r="B16" s="35">
        <v>42857</v>
      </c>
      <c r="C16" s="35">
        <v>42856</v>
      </c>
      <c r="D16" s="9" t="s">
        <v>49</v>
      </c>
      <c r="E16" s="10">
        <v>0.17</v>
      </c>
      <c r="H16" s="2"/>
    </row>
    <row r="17" spans="2:12" ht="15.75" thickBot="1">
      <c r="B17" s="35">
        <v>42857</v>
      </c>
      <c r="C17" s="35">
        <v>42856</v>
      </c>
      <c r="D17" s="9" t="s">
        <v>46</v>
      </c>
      <c r="E17" s="10">
        <v>5</v>
      </c>
      <c r="H17" s="2"/>
    </row>
    <row r="18" spans="2:12" ht="15.75" thickBot="1">
      <c r="B18" s="35">
        <v>42857</v>
      </c>
      <c r="C18" s="35">
        <v>42856</v>
      </c>
      <c r="D18" s="9" t="s">
        <v>50</v>
      </c>
      <c r="E18" s="10">
        <v>14.51</v>
      </c>
      <c r="H18" s="2"/>
    </row>
    <row r="19" spans="2:12" ht="15.75" thickBot="1">
      <c r="B19" s="35">
        <v>42857</v>
      </c>
      <c r="C19" s="35">
        <v>42856</v>
      </c>
      <c r="D19" s="9" t="s">
        <v>51</v>
      </c>
      <c r="E19" s="10">
        <v>20</v>
      </c>
      <c r="H19" s="2"/>
    </row>
    <row r="20" spans="2:12" ht="15.75" thickBot="1">
      <c r="B20" s="35">
        <v>42857</v>
      </c>
      <c r="C20" s="35">
        <v>42856</v>
      </c>
      <c r="D20" s="9" t="s">
        <v>52</v>
      </c>
      <c r="E20" s="10"/>
      <c r="H20" s="2"/>
    </row>
    <row r="21" spans="2:12" ht="15.75" thickBot="1">
      <c r="B21" s="1"/>
      <c r="C21" s="1"/>
      <c r="H21" s="2"/>
    </row>
    <row r="22" spans="2:12" ht="15.75" thickBot="1">
      <c r="B22" s="1"/>
      <c r="C22" s="1"/>
      <c r="D22" s="26" t="s">
        <v>5</v>
      </c>
      <c r="E22" s="27"/>
      <c r="H22" s="2"/>
    </row>
    <row r="23" spans="2:12" ht="15.75" thickBot="1"/>
    <row r="24" spans="2:12" ht="15.75" thickBot="1">
      <c r="B24" s="16"/>
      <c r="C24" s="16"/>
      <c r="D24" s="15"/>
      <c r="E24" s="43" t="s">
        <v>17</v>
      </c>
      <c r="F24" s="43"/>
      <c r="G24" s="42" t="s">
        <v>18</v>
      </c>
      <c r="H24" s="42"/>
      <c r="I24" s="17"/>
      <c r="J24" s="15"/>
      <c r="K24" s="42" t="s">
        <v>19</v>
      </c>
      <c r="L24" s="42"/>
    </row>
    <row r="25" spans="2:12" ht="15.75" thickBot="1">
      <c r="B25" s="31" t="s">
        <v>16</v>
      </c>
      <c r="C25" s="31"/>
      <c r="D25" s="31" t="s">
        <v>9</v>
      </c>
      <c r="E25" s="31" t="s">
        <v>10</v>
      </c>
      <c r="F25" s="31" t="s">
        <v>11</v>
      </c>
      <c r="G25" s="6" t="s">
        <v>12</v>
      </c>
      <c r="H25" s="7" t="s">
        <v>13</v>
      </c>
      <c r="I25" s="31" t="s">
        <v>15</v>
      </c>
      <c r="J25" s="31" t="s">
        <v>14</v>
      </c>
      <c r="K25" s="6" t="s">
        <v>10</v>
      </c>
      <c r="L25" s="7" t="s">
        <v>11</v>
      </c>
    </row>
    <row r="26" spans="2:12" ht="15.75" thickBot="1">
      <c r="B26" s="8"/>
      <c r="C26" s="8"/>
      <c r="D26" s="9"/>
      <c r="E26" s="33"/>
      <c r="F26" s="33"/>
      <c r="G26" s="33"/>
      <c r="H26" s="33"/>
      <c r="I26" s="8"/>
      <c r="J26" s="33"/>
      <c r="K26" s="12"/>
      <c r="L26" s="12"/>
    </row>
    <row r="27" spans="2:12" ht="15.75" thickBot="1">
      <c r="B27" s="8"/>
      <c r="C27" s="8"/>
      <c r="D27" s="9"/>
      <c r="E27" s="33"/>
      <c r="F27" s="33"/>
      <c r="G27" s="33"/>
      <c r="H27" s="33"/>
      <c r="I27" s="8"/>
      <c r="J27" s="33"/>
      <c r="K27" s="12"/>
      <c r="L27" s="12"/>
    </row>
    <row r="28" spans="2:12" ht="15.75" thickBot="1">
      <c r="B28" s="8"/>
      <c r="C28" s="8"/>
      <c r="D28" s="9"/>
      <c r="E28" s="33"/>
      <c r="F28" s="33"/>
      <c r="G28" s="33"/>
      <c r="H28" s="33"/>
      <c r="I28" s="8"/>
      <c r="J28" s="33"/>
      <c r="K28" s="12"/>
      <c r="L28" s="12"/>
    </row>
    <row r="29" spans="2:12" ht="15.75" thickBot="1">
      <c r="B29" s="8"/>
      <c r="C29" s="8"/>
      <c r="D29" s="9"/>
      <c r="E29" s="33"/>
      <c r="F29" s="33"/>
      <c r="G29" s="33"/>
      <c r="H29" s="33"/>
      <c r="I29" s="8"/>
      <c r="J29" s="33"/>
      <c r="K29" s="12"/>
      <c r="L29" s="12"/>
    </row>
    <row r="30" spans="2:12" ht="15.75" thickBot="1">
      <c r="B30" s="8"/>
      <c r="C30" s="8"/>
      <c r="D30" s="9"/>
      <c r="E30" s="33"/>
      <c r="F30" s="33"/>
      <c r="G30" s="34"/>
      <c r="H30" s="33"/>
      <c r="I30" s="8"/>
      <c r="J30" s="33"/>
      <c r="K30" s="12"/>
      <c r="L30" s="12"/>
    </row>
    <row r="31" spans="2:12" ht="15.75" thickBot="1">
      <c r="B31" s="8"/>
      <c r="C31" s="8"/>
      <c r="D31" s="9"/>
      <c r="E31" s="33"/>
      <c r="F31" s="33"/>
      <c r="G31" s="33"/>
      <c r="H31" s="33"/>
      <c r="I31" s="8"/>
      <c r="J31" s="33"/>
      <c r="K31" s="12"/>
      <c r="L31" s="12"/>
    </row>
    <row r="32" spans="2:12" ht="15.75" thickBot="1">
      <c r="B32" s="8"/>
      <c r="C32" s="8"/>
      <c r="D32" s="9"/>
      <c r="E32" s="33"/>
      <c r="F32" s="33"/>
      <c r="G32" s="33"/>
      <c r="H32" s="33"/>
      <c r="I32" s="8"/>
      <c r="J32" s="33"/>
      <c r="K32" s="12"/>
      <c r="L32" s="12"/>
    </row>
    <row r="33" spans="2:15" ht="15.75" thickBot="1">
      <c r="B33" s="8"/>
      <c r="C33" s="8"/>
      <c r="D33" s="9"/>
      <c r="E33" s="33"/>
      <c r="F33" s="33"/>
      <c r="G33" s="33"/>
      <c r="H33" s="33"/>
      <c r="I33" s="8"/>
      <c r="J33" s="33"/>
      <c r="K33" s="12"/>
      <c r="L33" s="12"/>
      <c r="O33" s="4"/>
    </row>
    <row r="34" spans="2:15" ht="15.75" thickBot="1">
      <c r="B34" s="8"/>
      <c r="C34" s="8"/>
      <c r="D34" s="9"/>
      <c r="E34" s="33"/>
      <c r="F34" s="33"/>
      <c r="G34" s="33"/>
      <c r="H34" s="33"/>
      <c r="I34" s="8"/>
      <c r="J34" s="33"/>
      <c r="K34" s="12"/>
      <c r="L34" s="12"/>
    </row>
    <row r="35" spans="2:15" ht="15.75" thickBot="1">
      <c r="B35" s="8"/>
      <c r="C35" s="8"/>
      <c r="D35" s="9"/>
      <c r="E35" s="33"/>
      <c r="F35" s="33"/>
      <c r="G35" s="33"/>
      <c r="H35" s="33"/>
      <c r="I35" s="8"/>
      <c r="J35" s="33"/>
      <c r="K35" s="9"/>
      <c r="L35" s="12"/>
    </row>
    <row r="36" spans="2:15" ht="15.75" thickBot="1">
      <c r="B36" s="8"/>
      <c r="C36" s="8"/>
      <c r="D36" s="9"/>
      <c r="E36" s="11"/>
      <c r="F36" s="11"/>
      <c r="G36" s="11"/>
      <c r="H36" s="9"/>
      <c r="I36" s="8"/>
      <c r="J36" s="33"/>
      <c r="K36" s="12"/>
      <c r="L36" s="12"/>
    </row>
    <row r="37" spans="2:15" ht="15.75" thickBot="1">
      <c r="B37" s="8"/>
      <c r="C37" s="8"/>
      <c r="D37" s="9"/>
      <c r="E37" s="11"/>
      <c r="F37" s="11"/>
      <c r="G37" s="11"/>
      <c r="H37" s="18"/>
      <c r="I37" s="20"/>
      <c r="J37" s="20"/>
      <c r="K37" s="20"/>
      <c r="L37" s="20"/>
      <c r="M37" s="4"/>
    </row>
    <row r="38" spans="2:15" ht="15.75" thickBot="1">
      <c r="B38" s="8"/>
      <c r="C38" s="8"/>
      <c r="D38" s="9"/>
      <c r="E38" s="11"/>
      <c r="F38" s="11"/>
      <c r="G38" s="11"/>
      <c r="H38" s="19"/>
      <c r="I38" s="4"/>
      <c r="J38" s="4"/>
      <c r="K38" s="4"/>
      <c r="L38" s="4"/>
      <c r="M38" s="4"/>
    </row>
    <row r="39" spans="2:15" ht="15.75" thickBot="1">
      <c r="B39" s="8"/>
      <c r="C39" s="8"/>
      <c r="D39" s="9"/>
      <c r="E39" s="11"/>
      <c r="F39" s="11"/>
      <c r="G39" s="11"/>
      <c r="H39" s="19"/>
      <c r="I39" s="4"/>
      <c r="J39" s="4"/>
      <c r="K39" s="4"/>
      <c r="L39" s="4"/>
      <c r="M39" s="4"/>
    </row>
    <row r="40" spans="2:15" ht="15.75" thickBot="1">
      <c r="B40" s="13"/>
      <c r="C40" s="13"/>
      <c r="D40" s="3" t="s">
        <v>29</v>
      </c>
      <c r="E40" s="11"/>
      <c r="F40" s="11"/>
      <c r="G40" s="14"/>
      <c r="H40" s="19"/>
      <c r="I40" s="4"/>
      <c r="J40" s="4"/>
      <c r="K40" s="4"/>
      <c r="L40" s="4"/>
      <c r="M40" s="4"/>
    </row>
    <row r="41" spans="2:15">
      <c r="H41" s="4"/>
      <c r="I41" s="4"/>
      <c r="K41" s="4"/>
      <c r="L41" s="4"/>
    </row>
  </sheetData>
  <mergeCells count="6">
    <mergeCell ref="K24:L24"/>
    <mergeCell ref="B3:E3"/>
    <mergeCell ref="G3:H3"/>
    <mergeCell ref="G8:H8"/>
    <mergeCell ref="E24:F24"/>
    <mergeCell ref="G24:H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tabSelected="1" topLeftCell="A15" workbookViewId="0">
      <selection activeCell="D37" sqref="D37"/>
    </sheetView>
  </sheetViews>
  <sheetFormatPr baseColWidth="10" defaultColWidth="9.140625" defaultRowHeight="15"/>
  <cols>
    <col min="2" max="2" width="12.28515625" customWidth="1"/>
    <col min="3" max="3" width="27.5703125" bestFit="1" customWidth="1"/>
    <col min="4" max="4" width="10.42578125" bestFit="1" customWidth="1"/>
    <col min="5" max="5" width="12" bestFit="1" customWidth="1"/>
    <col min="6" max="6" width="13.140625" bestFit="1" customWidth="1"/>
    <col min="7" max="7" width="12" customWidth="1"/>
    <col min="8" max="8" width="10.7109375" bestFit="1" customWidth="1"/>
    <col min="9" max="9" width="9.42578125" bestFit="1" customWidth="1"/>
    <col min="10" max="10" width="12.85546875" customWidth="1"/>
    <col min="11" max="11" width="11.42578125" customWidth="1"/>
  </cols>
  <sheetData>
    <row r="1" spans="2:7" ht="18.75">
      <c r="B1" s="5" t="s">
        <v>20</v>
      </c>
      <c r="C1" s="5"/>
    </row>
    <row r="2" spans="2:7" ht="15.75" thickBot="1"/>
    <row r="3" spans="2:7" ht="15.75" thickBot="1">
      <c r="B3" s="43" t="s">
        <v>0</v>
      </c>
      <c r="C3" s="43"/>
      <c r="D3" s="43"/>
      <c r="F3" s="42" t="s">
        <v>6</v>
      </c>
      <c r="G3" s="42"/>
    </row>
    <row r="4" spans="2:7" ht="15.75" thickBot="1">
      <c r="B4" s="21" t="s">
        <v>1</v>
      </c>
      <c r="C4" s="21" t="s">
        <v>2</v>
      </c>
      <c r="D4" s="21" t="s">
        <v>3</v>
      </c>
      <c r="F4" s="22" t="s">
        <v>7</v>
      </c>
      <c r="G4" s="23">
        <v>0.21</v>
      </c>
    </row>
    <row r="5" spans="2:7" ht="15.75" thickBot="1">
      <c r="B5" s="8"/>
      <c r="C5" s="9"/>
      <c r="D5" s="10"/>
      <c r="F5" s="24" t="s">
        <v>8</v>
      </c>
      <c r="G5" s="25">
        <v>0.02</v>
      </c>
    </row>
    <row r="6" spans="2:7" ht="15.75" thickBot="1">
      <c r="B6" s="8"/>
      <c r="C6" s="9"/>
      <c r="D6" s="10"/>
      <c r="G6" s="2"/>
    </row>
    <row r="7" spans="2:7" ht="15.75" thickBot="1">
      <c r="B7" s="8"/>
      <c r="C7" s="9"/>
      <c r="D7" s="10"/>
      <c r="F7" s="29" t="s">
        <v>30</v>
      </c>
      <c r="G7" s="30">
        <v>0.18</v>
      </c>
    </row>
    <row r="8" spans="2:7" ht="15.75" thickBot="1">
      <c r="B8" s="8"/>
      <c r="C8" s="9"/>
      <c r="D8" s="10"/>
      <c r="F8" s="44"/>
      <c r="G8" s="44"/>
    </row>
    <row r="9" spans="2:7" ht="15.75" thickBot="1">
      <c r="B9" s="8"/>
      <c r="C9" s="9"/>
      <c r="D9" s="10"/>
      <c r="G9" s="2"/>
    </row>
    <row r="10" spans="2:7" ht="15.75" thickBot="1">
      <c r="B10" s="8"/>
      <c r="C10" s="9"/>
      <c r="D10" s="10"/>
      <c r="G10" s="2"/>
    </row>
    <row r="11" spans="2:7" ht="15.75" thickBot="1">
      <c r="B11" s="8"/>
      <c r="C11" s="9"/>
      <c r="D11" s="10"/>
      <c r="G11" s="2"/>
    </row>
    <row r="12" spans="2:7" ht="15.75" thickBot="1">
      <c r="B12" s="8"/>
      <c r="C12" s="9"/>
      <c r="D12" s="10"/>
      <c r="G12" s="2"/>
    </row>
    <row r="13" spans="2:7" ht="15.75" thickBot="1">
      <c r="B13" s="8"/>
      <c r="C13" s="9"/>
      <c r="D13" s="10"/>
      <c r="G13" s="2"/>
    </row>
    <row r="14" spans="2:7" ht="15.75" thickBot="1">
      <c r="B14" s="8"/>
      <c r="C14" s="9"/>
      <c r="D14" s="10"/>
      <c r="G14" s="2"/>
    </row>
    <row r="15" spans="2:7" ht="15.75" thickBot="1">
      <c r="B15" s="1"/>
      <c r="G15" s="2"/>
    </row>
    <row r="16" spans="2:7" ht="15.75" thickBot="1">
      <c r="B16" s="1"/>
      <c r="C16" s="26" t="s">
        <v>5</v>
      </c>
      <c r="D16" s="27">
        <v>40908</v>
      </c>
      <c r="G16" s="2"/>
    </row>
    <row r="17" spans="2:14" ht="15.75" thickBot="1"/>
    <row r="18" spans="2:14" ht="15.75" thickBot="1">
      <c r="B18" s="16"/>
      <c r="C18" s="15"/>
      <c r="D18" s="43" t="s">
        <v>17</v>
      </c>
      <c r="E18" s="43"/>
      <c r="F18" s="42" t="s">
        <v>18</v>
      </c>
      <c r="G18" s="42"/>
      <c r="H18" s="17"/>
      <c r="I18" s="15"/>
      <c r="J18" s="42" t="s">
        <v>19</v>
      </c>
      <c r="K18" s="42"/>
    </row>
    <row r="19" spans="2:14" ht="15.75" thickBot="1">
      <c r="B19" s="32" t="s">
        <v>16</v>
      </c>
      <c r="C19" s="32" t="s">
        <v>9</v>
      </c>
      <c r="D19" s="32" t="s">
        <v>10</v>
      </c>
      <c r="E19" s="32" t="s">
        <v>11</v>
      </c>
      <c r="F19" s="6" t="s">
        <v>12</v>
      </c>
      <c r="G19" s="7" t="s">
        <v>13</v>
      </c>
      <c r="H19" s="32" t="s">
        <v>15</v>
      </c>
      <c r="I19" s="32" t="s">
        <v>14</v>
      </c>
      <c r="J19" s="6" t="s">
        <v>10</v>
      </c>
      <c r="K19" s="7" t="s">
        <v>11</v>
      </c>
    </row>
    <row r="20" spans="2:14" ht="15.75" thickBot="1">
      <c r="B20" s="8">
        <v>40544</v>
      </c>
      <c r="C20" s="9" t="s">
        <v>53</v>
      </c>
      <c r="D20" s="33"/>
      <c r="E20" s="40">
        <v>25632.27</v>
      </c>
      <c r="F20" s="33"/>
      <c r="G20" s="33">
        <f>E20</f>
        <v>25632.27</v>
      </c>
      <c r="H20" s="8">
        <v>40543</v>
      </c>
      <c r="I20" s="33">
        <f>H21-H20</f>
        <v>28</v>
      </c>
      <c r="J20" s="12"/>
      <c r="K20" s="12">
        <f>G20*I20</f>
        <v>717703.56</v>
      </c>
    </row>
    <row r="21" spans="2:14" ht="15.75" thickBot="1">
      <c r="B21" s="8">
        <v>40568</v>
      </c>
      <c r="C21" s="9" t="s">
        <v>54</v>
      </c>
      <c r="D21" s="33"/>
      <c r="E21" s="33">
        <v>1200</v>
      </c>
      <c r="F21" s="33"/>
      <c r="G21" s="33">
        <f>G20+E21</f>
        <v>26832.27</v>
      </c>
      <c r="H21" s="8">
        <v>40571</v>
      </c>
      <c r="I21" s="33">
        <f t="shared" ref="I21:I33" si="0">H22-H21</f>
        <v>26</v>
      </c>
      <c r="J21" s="12"/>
      <c r="K21" s="12">
        <f t="shared" ref="K21:K33" si="1">G21*I21</f>
        <v>697639.02</v>
      </c>
    </row>
    <row r="22" spans="2:14" ht="15.75" thickBot="1">
      <c r="B22" s="8">
        <v>40597</v>
      </c>
      <c r="C22" s="9" t="s">
        <v>55</v>
      </c>
      <c r="D22" s="33">
        <v>30000</v>
      </c>
      <c r="E22" s="33"/>
      <c r="F22" s="33">
        <f>D22-G21</f>
        <v>3167.7299999999996</v>
      </c>
      <c r="G22" s="33"/>
      <c r="H22" s="8">
        <v>40597</v>
      </c>
      <c r="I22" s="33">
        <f t="shared" si="0"/>
        <v>13</v>
      </c>
      <c r="J22" s="12">
        <f>F22*I22</f>
        <v>41180.489999999991</v>
      </c>
      <c r="K22" s="12"/>
    </row>
    <row r="23" spans="2:14" ht="15.75" thickBot="1">
      <c r="B23" s="8">
        <v>40610</v>
      </c>
      <c r="C23" s="9" t="s">
        <v>56</v>
      </c>
      <c r="D23" s="33">
        <v>500</v>
      </c>
      <c r="E23" s="33"/>
      <c r="F23" s="33">
        <f>F22+D23</f>
        <v>3667.7299999999996</v>
      </c>
      <c r="G23" s="33"/>
      <c r="H23" s="8">
        <v>40610</v>
      </c>
      <c r="I23" s="33">
        <f t="shared" si="0"/>
        <v>30</v>
      </c>
      <c r="J23" s="12">
        <f t="shared" ref="J23:J30" si="2">F23*I23</f>
        <v>110031.9</v>
      </c>
      <c r="K23" s="12"/>
    </row>
    <row r="24" spans="2:14" ht="15.75" thickBot="1">
      <c r="B24" s="8">
        <v>40640</v>
      </c>
      <c r="C24" s="9" t="s">
        <v>57</v>
      </c>
      <c r="D24" s="33"/>
      <c r="E24" s="33">
        <v>7400</v>
      </c>
      <c r="F24" s="34"/>
      <c r="G24" s="33">
        <f>E24-F23</f>
        <v>3732.2700000000004</v>
      </c>
      <c r="H24" s="8">
        <v>40640</v>
      </c>
      <c r="I24" s="33">
        <f t="shared" si="0"/>
        <v>14</v>
      </c>
      <c r="J24" s="12"/>
      <c r="K24" s="12">
        <f t="shared" si="1"/>
        <v>52251.780000000006</v>
      </c>
    </row>
    <row r="25" spans="2:14" ht="15.75" thickBot="1">
      <c r="B25" s="8">
        <v>40654</v>
      </c>
      <c r="C25" s="9" t="s">
        <v>58</v>
      </c>
      <c r="D25" s="33">
        <v>600</v>
      </c>
      <c r="E25" s="33"/>
      <c r="F25" s="33"/>
      <c r="G25" s="33">
        <f>G24-D25</f>
        <v>3132.2700000000004</v>
      </c>
      <c r="H25" s="8">
        <v>40654</v>
      </c>
      <c r="I25" s="33">
        <f t="shared" si="0"/>
        <v>1</v>
      </c>
      <c r="J25" s="12"/>
      <c r="K25" s="12">
        <f t="shared" si="1"/>
        <v>3132.2700000000004</v>
      </c>
    </row>
    <row r="26" spans="2:14" ht="15.75" thickBot="1">
      <c r="B26" s="8">
        <v>40655</v>
      </c>
      <c r="C26" s="9" t="s">
        <v>56</v>
      </c>
      <c r="D26" s="33">
        <v>1500</v>
      </c>
      <c r="E26" s="33"/>
      <c r="F26" s="33"/>
      <c r="G26" s="33">
        <f>G25-D26</f>
        <v>1632.2700000000004</v>
      </c>
      <c r="H26" s="8">
        <v>40655</v>
      </c>
      <c r="I26" s="33">
        <f t="shared" si="0"/>
        <v>70</v>
      </c>
      <c r="J26" s="12"/>
      <c r="K26" s="12">
        <f t="shared" si="1"/>
        <v>114258.90000000002</v>
      </c>
    </row>
    <row r="27" spans="2:14" ht="15.75" thickBot="1">
      <c r="B27" s="8">
        <v>40725</v>
      </c>
      <c r="C27" s="9" t="s">
        <v>55</v>
      </c>
      <c r="D27" s="33">
        <v>1100</v>
      </c>
      <c r="E27" s="33"/>
      <c r="F27" s="33"/>
      <c r="G27" s="33">
        <f>G26-D27</f>
        <v>532.27000000000044</v>
      </c>
      <c r="H27" s="8">
        <v>40725</v>
      </c>
      <c r="I27" s="33">
        <f t="shared" si="0"/>
        <v>27</v>
      </c>
      <c r="J27" s="12"/>
      <c r="K27" s="12">
        <f t="shared" si="1"/>
        <v>14371.290000000012</v>
      </c>
      <c r="N27" s="4"/>
    </row>
    <row r="28" spans="2:14" ht="15.75" thickBot="1">
      <c r="B28" s="8">
        <v>40753</v>
      </c>
      <c r="C28" s="9" t="s">
        <v>28</v>
      </c>
      <c r="D28" s="33">
        <v>1700</v>
      </c>
      <c r="E28" s="33"/>
      <c r="F28" s="33">
        <f>D28-G27</f>
        <v>1167.7299999999996</v>
      </c>
      <c r="G28" s="33"/>
      <c r="H28" s="8">
        <v>40752</v>
      </c>
      <c r="I28" s="33">
        <f t="shared" si="0"/>
        <v>39</v>
      </c>
      <c r="J28" s="12">
        <f t="shared" si="2"/>
        <v>45541.469999999987</v>
      </c>
      <c r="K28" s="12"/>
    </row>
    <row r="29" spans="2:14" ht="15.75" thickBot="1">
      <c r="B29" s="8">
        <v>40791</v>
      </c>
      <c r="C29" s="9" t="s">
        <v>59</v>
      </c>
      <c r="D29" s="33"/>
      <c r="E29" s="40">
        <v>235.65</v>
      </c>
      <c r="F29" s="33">
        <f>F28-E29</f>
        <v>932.07999999999959</v>
      </c>
      <c r="G29" s="33"/>
      <c r="H29" s="8">
        <v>40791</v>
      </c>
      <c r="I29" s="33">
        <f t="shared" si="0"/>
        <v>9</v>
      </c>
      <c r="J29" s="12">
        <f t="shared" si="2"/>
        <v>8388.7199999999957</v>
      </c>
      <c r="K29" s="12"/>
    </row>
    <row r="30" spans="2:14" ht="15.75" thickBot="1">
      <c r="B30" s="8">
        <v>40800</v>
      </c>
      <c r="C30" s="9" t="s">
        <v>57</v>
      </c>
      <c r="D30" s="11"/>
      <c r="E30" s="11">
        <v>789.54</v>
      </c>
      <c r="F30" s="11">
        <f>F29-E30</f>
        <v>142.53999999999962</v>
      </c>
      <c r="G30" s="9"/>
      <c r="H30" s="8">
        <v>40800</v>
      </c>
      <c r="I30" s="33">
        <f t="shared" si="0"/>
        <v>53</v>
      </c>
      <c r="J30" s="12">
        <f t="shared" si="2"/>
        <v>7554.6199999999799</v>
      </c>
      <c r="K30" s="12"/>
    </row>
    <row r="31" spans="2:14" ht="15.75" thickBot="1">
      <c r="B31" s="8">
        <v>40850</v>
      </c>
      <c r="C31" s="9" t="s">
        <v>60</v>
      </c>
      <c r="D31" s="11"/>
      <c r="E31" s="11">
        <v>10250.879999999999</v>
      </c>
      <c r="F31" s="11"/>
      <c r="G31" s="11">
        <f>E31-F30</f>
        <v>10108.34</v>
      </c>
      <c r="H31" s="41">
        <v>40853</v>
      </c>
      <c r="I31" s="33">
        <f t="shared" si="0"/>
        <v>47</v>
      </c>
      <c r="J31" s="12"/>
      <c r="K31" s="12">
        <f t="shared" si="1"/>
        <v>475091.98</v>
      </c>
      <c r="L31" s="4"/>
    </row>
    <row r="32" spans="2:14" ht="15.75" thickBot="1">
      <c r="B32" s="8">
        <v>40896</v>
      </c>
      <c r="C32" s="9" t="s">
        <v>61</v>
      </c>
      <c r="D32" s="11"/>
      <c r="E32" s="11">
        <v>15000</v>
      </c>
      <c r="F32" s="11"/>
      <c r="G32" s="11">
        <f>G31+E32</f>
        <v>25108.34</v>
      </c>
      <c r="H32" s="41">
        <v>40900</v>
      </c>
      <c r="I32" s="33">
        <f t="shared" si="0"/>
        <v>0</v>
      </c>
      <c r="J32" s="12"/>
      <c r="K32" s="12">
        <f t="shared" si="1"/>
        <v>0</v>
      </c>
      <c r="L32" s="4"/>
    </row>
    <row r="33" spans="2:12" ht="15.75" thickBot="1">
      <c r="B33" s="8">
        <v>40906</v>
      </c>
      <c r="C33" s="9" t="s">
        <v>62</v>
      </c>
      <c r="D33" s="11">
        <v>22.5</v>
      </c>
      <c r="E33" s="11"/>
      <c r="F33" s="11"/>
      <c r="G33" s="11">
        <f>G32-D33</f>
        <v>25085.84</v>
      </c>
      <c r="H33" s="41">
        <v>40900</v>
      </c>
      <c r="I33" s="33">
        <f t="shared" si="0"/>
        <v>8</v>
      </c>
      <c r="J33" s="12"/>
      <c r="K33" s="12">
        <f t="shared" si="1"/>
        <v>200686.72</v>
      </c>
      <c r="L33" s="4"/>
    </row>
    <row r="34" spans="2:12" ht="15.75" thickBot="1">
      <c r="B34" s="13">
        <f>D16</f>
        <v>40908</v>
      </c>
      <c r="C34" s="3" t="s">
        <v>65</v>
      </c>
      <c r="D34" s="11"/>
      <c r="E34" s="11"/>
      <c r="F34" s="14"/>
      <c r="G34" s="11">
        <f>G33</f>
        <v>25085.84</v>
      </c>
      <c r="H34" s="8">
        <f>D16</f>
        <v>40908</v>
      </c>
      <c r="I34" s="9"/>
      <c r="J34" s="12">
        <f>J22+J23+J28+J29+J30</f>
        <v>212697.19999999995</v>
      </c>
      <c r="K34" s="12">
        <f>K20+K21+K24+K25+K26+K27+K31+K32+K33</f>
        <v>2275135.5200000005</v>
      </c>
      <c r="L34" s="4"/>
    </row>
    <row r="35" spans="2:12" ht="15.75" thickBot="1">
      <c r="C35" s="45" t="s">
        <v>63</v>
      </c>
      <c r="D35" s="9">
        <f>(J34*G4)/360</f>
        <v>124.07336666666664</v>
      </c>
      <c r="E35" s="9"/>
      <c r="F35" s="9"/>
      <c r="G35" s="11">
        <f>G34-D35</f>
        <v>24961.766633333333</v>
      </c>
      <c r="H35" s="9"/>
      <c r="I35" s="9"/>
      <c r="J35" s="9"/>
      <c r="K35" s="9"/>
    </row>
    <row r="36" spans="2:12" ht="15.75" thickBot="1">
      <c r="C36" s="45" t="s">
        <v>64</v>
      </c>
      <c r="D36" s="9"/>
      <c r="E36" s="9">
        <f>(K34*G5)/360</f>
        <v>126.39641777777781</v>
      </c>
      <c r="F36" s="9"/>
      <c r="G36" s="11">
        <f>G35+E36</f>
        <v>25088.163051111111</v>
      </c>
      <c r="H36" s="9"/>
      <c r="I36" s="9"/>
      <c r="J36" s="9"/>
      <c r="K36" s="9"/>
    </row>
    <row r="37" spans="2:12" ht="15.75" thickBot="1">
      <c r="C37" s="45" t="s">
        <v>67</v>
      </c>
      <c r="D37" s="9">
        <f>E36*G7</f>
        <v>22.751355200000006</v>
      </c>
      <c r="E37" s="9"/>
      <c r="F37" s="9"/>
      <c r="G37" s="11">
        <f>G36-D37</f>
        <v>25065.411695911112</v>
      </c>
      <c r="H37" s="9"/>
      <c r="I37" s="9"/>
      <c r="J37" s="9"/>
      <c r="K37" s="9"/>
    </row>
    <row r="38" spans="2:12" ht="15.75" thickBot="1">
      <c r="C38" s="45" t="s">
        <v>66</v>
      </c>
      <c r="D38" s="9"/>
      <c r="E38" s="9"/>
      <c r="F38" s="9"/>
      <c r="G38" s="46">
        <f>G37</f>
        <v>25065.411695911112</v>
      </c>
      <c r="H38" s="9"/>
      <c r="I38" s="9"/>
      <c r="J38" s="9"/>
      <c r="K38" s="9"/>
    </row>
  </sheetData>
  <mergeCells count="6">
    <mergeCell ref="J18:K18"/>
    <mergeCell ref="B3:D3"/>
    <mergeCell ref="F3:G3"/>
    <mergeCell ref="F8:G8"/>
    <mergeCell ref="D18:E18"/>
    <mergeCell ref="F18:G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</vt:lpstr>
      <vt:lpstr>pag 94</vt:lpstr>
      <vt:lpstr>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2018-01-12T12:02:25Z</dcterms:modified>
</cp:coreProperties>
</file>