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5" i="1"/>
  <c r="J22" i="1"/>
  <c r="I20" i="1"/>
  <c r="J20" i="1"/>
  <c r="F20" i="1"/>
  <c r="H13" i="1" l="1"/>
  <c r="H14" i="1"/>
  <c r="H15" i="1"/>
  <c r="H16" i="1"/>
  <c r="H12" i="1"/>
  <c r="F13" i="1"/>
  <c r="F14" i="1"/>
  <c r="F15" i="1"/>
  <c r="F16" i="1"/>
  <c r="F12" i="1"/>
  <c r="D13" i="1"/>
  <c r="D14" i="1"/>
  <c r="D15" i="1"/>
  <c r="D16" i="1"/>
  <c r="D12" i="1"/>
  <c r="P5" i="1" l="1"/>
  <c r="Q5" i="1" s="1"/>
  <c r="J13" i="1" s="1"/>
  <c r="P6" i="1"/>
  <c r="Q6" i="1" s="1"/>
  <c r="J14" i="1" s="1"/>
  <c r="E20" i="1" s="1"/>
  <c r="H20" i="1" s="1"/>
  <c r="H22" i="1" s="1"/>
  <c r="P7" i="1"/>
  <c r="Q7" i="1" s="1"/>
  <c r="J15" i="1" s="1"/>
  <c r="P8" i="1"/>
  <c r="Q8" i="1" s="1"/>
  <c r="J16" i="1" s="1"/>
  <c r="Q4" i="1"/>
  <c r="G9" i="1"/>
  <c r="P4" i="1"/>
  <c r="O5" i="1"/>
  <c r="O6" i="1"/>
  <c r="O7" i="1"/>
  <c r="O8" i="1"/>
  <c r="O4" i="1"/>
  <c r="N5" i="1"/>
  <c r="N6" i="1"/>
  <c r="N7" i="1"/>
  <c r="N8" i="1"/>
  <c r="N4" i="1"/>
  <c r="M5" i="1"/>
  <c r="M6" i="1"/>
  <c r="M7" i="1"/>
  <c r="M8" i="1"/>
  <c r="M4" i="1"/>
  <c r="L5" i="1"/>
  <c r="L6" i="1"/>
  <c r="L7" i="1"/>
  <c r="L8" i="1"/>
  <c r="L4" i="1"/>
  <c r="G5" i="1"/>
  <c r="G6" i="1"/>
  <c r="G7" i="1"/>
  <c r="G8" i="1"/>
  <c r="G4" i="1"/>
  <c r="J12" i="1"/>
  <c r="I22" i="1" l="1"/>
  <c r="D20" i="1"/>
  <c r="D22" i="1" s="1"/>
  <c r="E22" i="1"/>
  <c r="F22" i="1" l="1"/>
  <c r="G20" i="1"/>
  <c r="G22" i="1" s="1"/>
  <c r="I26" i="1" l="1"/>
</calcChain>
</file>

<file path=xl/sharedStrings.xml><?xml version="1.0" encoding="utf-8"?>
<sst xmlns="http://schemas.openxmlformats.org/spreadsheetml/2006/main" count="40" uniqueCount="33">
  <si>
    <t>PAÑALES</t>
  </si>
  <si>
    <t>LECHE</t>
  </si>
  <si>
    <t>PIZZAS</t>
  </si>
  <si>
    <t xml:space="preserve">CUADERNO </t>
  </si>
  <si>
    <t>TABACO</t>
  </si>
  <si>
    <t>DTO COMERCIAL %</t>
  </si>
  <si>
    <t>DTO RAPPEL %</t>
  </si>
  <si>
    <t>DTO PPP %</t>
  </si>
  <si>
    <t>DTO COMERCIAL VALOR</t>
  </si>
  <si>
    <t>DTO RAPPEL VALOR</t>
  </si>
  <si>
    <t>DTO PPP VALOR</t>
  </si>
  <si>
    <t>PORTE COMÚN</t>
  </si>
  <si>
    <t>SEGURO</t>
  </si>
  <si>
    <t>EMBALAJES</t>
  </si>
  <si>
    <t>B.I</t>
  </si>
  <si>
    <t>CANTIDAD</t>
  </si>
  <si>
    <t>BASE</t>
  </si>
  <si>
    <t>IVA/RE</t>
  </si>
  <si>
    <t>CUOTA</t>
  </si>
  <si>
    <t>TOTAL IMPORTE</t>
  </si>
  <si>
    <t>TOTAL IMPUESTOS</t>
  </si>
  <si>
    <t>TOTAL FACTURA</t>
  </si>
  <si>
    <t>Precio/unidad</t>
  </si>
  <si>
    <t>TOTAL PRECIO</t>
  </si>
  <si>
    <t>Precio TOTAL</t>
  </si>
  <si>
    <t>TOTAL</t>
  </si>
  <si>
    <t>IVA 4%</t>
  </si>
  <si>
    <t>IVA 10%</t>
  </si>
  <si>
    <t>IVA 21%</t>
  </si>
  <si>
    <t>RE 4%</t>
  </si>
  <si>
    <t>RE 10%</t>
  </si>
  <si>
    <t>RE 21%</t>
  </si>
  <si>
    <t>RE Tabaco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</si>
</sst>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 vertical="center"/>
    </xf>
    <xf numFmtId="10" fontId="0" fillId="7" borderId="2" xfId="0" applyNumberFormat="1" applyFill="1" applyBorder="1" applyAlignment="1">
      <alignment horizontal="center" vertical="center"/>
    </xf>
    <xf numFmtId="10" fontId="0" fillId="7" borderId="3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29"/>
  <sheetViews>
    <sheetView tabSelected="1" topLeftCell="D1" zoomScale="82" zoomScaleNormal="82" workbookViewId="0">
      <selection activeCell="I25" sqref="I25"/>
    </sheetView>
  </sheetViews>
  <sheetFormatPr baseColWidth="10" defaultColWidth="9.140625" defaultRowHeight="15" x14ac:dyDescent="0.25"/>
  <cols>
    <col min="3" max="3" width="11.42578125" bestFit="1" customWidth="1"/>
    <col min="4" max="4" width="14.140625" bestFit="1" customWidth="1"/>
    <col min="5" max="5" width="10.5703125" bestFit="1" customWidth="1"/>
    <col min="6" max="6" width="17.140625" customWidth="1"/>
    <col min="7" max="7" width="13.7109375" bestFit="1" customWidth="1"/>
    <col min="8" max="8" width="18.140625" bestFit="1" customWidth="1"/>
    <col min="9" max="9" width="14.140625" bestFit="1" customWidth="1"/>
    <col min="10" max="10" width="10.7109375" bestFit="1" customWidth="1"/>
    <col min="11" max="11" width="9.140625" customWidth="1"/>
    <col min="12" max="12" width="22.5703125" bestFit="1" customWidth="1"/>
    <col min="13" max="13" width="11.42578125" customWidth="1"/>
    <col min="14" max="14" width="18.28515625" bestFit="1" customWidth="1"/>
    <col min="15" max="15" width="11.28515625" customWidth="1"/>
    <col min="16" max="16" width="15.140625" bestFit="1" customWidth="1"/>
    <col min="17" max="17" width="12.5703125" customWidth="1"/>
  </cols>
  <sheetData>
    <row r="3" spans="3:18" x14ac:dyDescent="0.25">
      <c r="C3" s="1"/>
      <c r="D3" s="2"/>
      <c r="E3" s="2" t="s">
        <v>15</v>
      </c>
      <c r="F3" s="2" t="s">
        <v>22</v>
      </c>
      <c r="G3" s="2" t="s">
        <v>23</v>
      </c>
      <c r="H3" s="21" t="s">
        <v>5</v>
      </c>
      <c r="I3" s="21" t="s">
        <v>6</v>
      </c>
      <c r="J3" s="25" t="s">
        <v>7</v>
      </c>
      <c r="K3" s="26"/>
      <c r="L3" s="2" t="s">
        <v>8</v>
      </c>
      <c r="M3" s="2" t="s">
        <v>25</v>
      </c>
      <c r="N3" s="2" t="s">
        <v>9</v>
      </c>
      <c r="O3" s="2" t="s">
        <v>25</v>
      </c>
      <c r="P3" s="2" t="s">
        <v>10</v>
      </c>
      <c r="Q3" s="2" t="s">
        <v>25</v>
      </c>
      <c r="R3" s="1"/>
    </row>
    <row r="4" spans="3:18" x14ac:dyDescent="0.25">
      <c r="C4" s="1"/>
      <c r="D4" s="2" t="s">
        <v>0</v>
      </c>
      <c r="E4" s="2">
        <v>500</v>
      </c>
      <c r="F4" s="2">
        <v>0.6</v>
      </c>
      <c r="G4" s="3">
        <f>E4*F4</f>
        <v>300</v>
      </c>
      <c r="H4" s="22">
        <v>0.1</v>
      </c>
      <c r="I4" s="22">
        <v>0.05</v>
      </c>
      <c r="J4" s="23">
        <v>0.1</v>
      </c>
      <c r="K4" s="24"/>
      <c r="L4" s="2">
        <f>G4*H4</f>
        <v>30</v>
      </c>
      <c r="M4" s="2">
        <f>G4-L4</f>
        <v>270</v>
      </c>
      <c r="N4" s="2">
        <f>M4*I4</f>
        <v>13.5</v>
      </c>
      <c r="O4" s="5">
        <f>M4-N4</f>
        <v>256.5</v>
      </c>
      <c r="P4" s="5">
        <f>O4*J4</f>
        <v>25.650000000000002</v>
      </c>
      <c r="Q4" s="5">
        <f>O4-P4</f>
        <v>230.85</v>
      </c>
      <c r="R4" s="1"/>
    </row>
    <row r="5" spans="3:18" x14ac:dyDescent="0.25">
      <c r="C5" s="1"/>
      <c r="D5" s="2" t="s">
        <v>1</v>
      </c>
      <c r="E5" s="2">
        <v>20</v>
      </c>
      <c r="F5" s="2">
        <v>0.5</v>
      </c>
      <c r="G5" s="3">
        <f t="shared" ref="G5:G8" si="0">E5*F5</f>
        <v>10</v>
      </c>
      <c r="H5" s="22">
        <v>0.06</v>
      </c>
      <c r="I5" s="22">
        <v>0.04</v>
      </c>
      <c r="J5" s="23">
        <v>0.09</v>
      </c>
      <c r="K5" s="24"/>
      <c r="L5" s="2">
        <f t="shared" ref="L5:L8" si="1">G5*H5</f>
        <v>0.6</v>
      </c>
      <c r="M5" s="2">
        <f t="shared" ref="M5:M8" si="2">G5-L5</f>
        <v>9.4</v>
      </c>
      <c r="N5" s="5">
        <f t="shared" ref="N5:N8" si="3">M5*I5</f>
        <v>0.376</v>
      </c>
      <c r="O5" s="5">
        <f t="shared" ref="O5:O8" si="4">M5-N5</f>
        <v>9.0240000000000009</v>
      </c>
      <c r="P5" s="5">
        <f t="shared" ref="P5:P8" si="5">O5*J5</f>
        <v>0.8121600000000001</v>
      </c>
      <c r="Q5" s="5">
        <f t="shared" ref="Q5:Q8" si="6">O5-P5</f>
        <v>8.2118400000000005</v>
      </c>
      <c r="R5" s="1"/>
    </row>
    <row r="6" spans="3:18" x14ac:dyDescent="0.25">
      <c r="C6" s="1"/>
      <c r="D6" s="2" t="s">
        <v>2</v>
      </c>
      <c r="E6" s="2">
        <v>12</v>
      </c>
      <c r="F6" s="2">
        <v>2.5</v>
      </c>
      <c r="G6" s="3">
        <f t="shared" si="0"/>
        <v>30</v>
      </c>
      <c r="H6" s="22">
        <v>0.03</v>
      </c>
      <c r="I6" s="22">
        <v>0.1</v>
      </c>
      <c r="J6" s="23">
        <v>7.0000000000000007E-2</v>
      </c>
      <c r="K6" s="24"/>
      <c r="L6" s="2">
        <f t="shared" si="1"/>
        <v>0.89999999999999991</v>
      </c>
      <c r="M6" s="2">
        <f t="shared" si="2"/>
        <v>29.1</v>
      </c>
      <c r="N6" s="5">
        <f t="shared" si="3"/>
        <v>2.91</v>
      </c>
      <c r="O6" s="5">
        <f t="shared" si="4"/>
        <v>26.19</v>
      </c>
      <c r="P6" s="5">
        <f t="shared" si="5"/>
        <v>1.8333000000000004</v>
      </c>
      <c r="Q6" s="5">
        <f t="shared" si="6"/>
        <v>24.3567</v>
      </c>
      <c r="R6" s="1"/>
    </row>
    <row r="7" spans="3:18" x14ac:dyDescent="0.25">
      <c r="C7" s="1"/>
      <c r="D7" s="2" t="s">
        <v>3</v>
      </c>
      <c r="E7" s="2">
        <v>90</v>
      </c>
      <c r="F7" s="2">
        <v>1.5</v>
      </c>
      <c r="G7" s="3">
        <f t="shared" si="0"/>
        <v>135</v>
      </c>
      <c r="H7" s="22">
        <v>0.09</v>
      </c>
      <c r="I7" s="22">
        <v>0.08</v>
      </c>
      <c r="J7" s="23">
        <v>0.05</v>
      </c>
      <c r="K7" s="24"/>
      <c r="L7" s="2">
        <f t="shared" si="1"/>
        <v>12.15</v>
      </c>
      <c r="M7" s="2">
        <f t="shared" si="2"/>
        <v>122.85</v>
      </c>
      <c r="N7" s="5">
        <f t="shared" si="3"/>
        <v>9.8279999999999994</v>
      </c>
      <c r="O7" s="5">
        <f t="shared" si="4"/>
        <v>113.02199999999999</v>
      </c>
      <c r="P7" s="5">
        <f t="shared" si="5"/>
        <v>5.6510999999999996</v>
      </c>
      <c r="Q7" s="5">
        <f t="shared" si="6"/>
        <v>107.37089999999999</v>
      </c>
      <c r="R7" s="1"/>
    </row>
    <row r="8" spans="3:18" x14ac:dyDescent="0.25">
      <c r="C8" s="1"/>
      <c r="D8" s="2" t="s">
        <v>4</v>
      </c>
      <c r="E8" s="2">
        <v>15</v>
      </c>
      <c r="F8" s="2">
        <v>4.9000000000000004</v>
      </c>
      <c r="G8" s="3">
        <f t="shared" si="0"/>
        <v>73.5</v>
      </c>
      <c r="H8" s="22">
        <v>0.1</v>
      </c>
      <c r="I8" s="22">
        <v>0.05</v>
      </c>
      <c r="J8" s="23">
        <v>0.03</v>
      </c>
      <c r="K8" s="24"/>
      <c r="L8" s="2">
        <f t="shared" si="1"/>
        <v>7.3500000000000005</v>
      </c>
      <c r="M8" s="2">
        <f t="shared" si="2"/>
        <v>66.150000000000006</v>
      </c>
      <c r="N8" s="5">
        <f t="shared" si="3"/>
        <v>3.3075000000000006</v>
      </c>
      <c r="O8" s="5">
        <f t="shared" si="4"/>
        <v>62.842500000000008</v>
      </c>
      <c r="P8" s="5">
        <f t="shared" si="5"/>
        <v>1.8852750000000003</v>
      </c>
      <c r="Q8" s="5">
        <f t="shared" si="6"/>
        <v>60.957225000000008</v>
      </c>
      <c r="R8" s="1"/>
    </row>
    <row r="9" spans="3:18" x14ac:dyDescent="0.25">
      <c r="C9" s="1"/>
      <c r="D9" s="1"/>
      <c r="E9" s="1"/>
      <c r="F9" s="3" t="s">
        <v>24</v>
      </c>
      <c r="G9" s="3">
        <f>G4+G5+G6+G7+G8</f>
        <v>548.5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3:18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3:18" x14ac:dyDescent="0.25">
      <c r="C11" s="1"/>
      <c r="D11" s="6" t="s">
        <v>11</v>
      </c>
      <c r="E11" s="7">
        <v>50</v>
      </c>
      <c r="F11" s="8" t="s">
        <v>13</v>
      </c>
      <c r="G11" s="9">
        <v>35</v>
      </c>
      <c r="H11" s="10" t="s">
        <v>12</v>
      </c>
      <c r="I11" s="11">
        <v>40</v>
      </c>
      <c r="J11" s="12" t="s">
        <v>14</v>
      </c>
      <c r="K11" s="1"/>
      <c r="L11" s="1"/>
      <c r="M11" s="1"/>
      <c r="N11" s="1"/>
      <c r="O11" s="1"/>
      <c r="P11" s="1"/>
      <c r="Q11" s="1"/>
      <c r="R11" s="1"/>
    </row>
    <row r="12" spans="3:18" x14ac:dyDescent="0.25">
      <c r="C12" s="2" t="s">
        <v>0</v>
      </c>
      <c r="D12" s="13">
        <f>(G4/548.5)*$E$11</f>
        <v>27.347310847766636</v>
      </c>
      <c r="E12" s="2"/>
      <c r="F12" s="14">
        <f>(G4/548.5)*$G$11</f>
        <v>19.143117593436646</v>
      </c>
      <c r="G12" s="2"/>
      <c r="H12" s="15">
        <f>(G4/548.5)*$I$11</f>
        <v>21.877848678213311</v>
      </c>
      <c r="I12" s="2"/>
      <c r="J12" s="16">
        <f>Q4+D12+F12+H12</f>
        <v>299.2182771194166</v>
      </c>
      <c r="K12" s="1"/>
      <c r="L12" s="1"/>
      <c r="M12" s="1"/>
      <c r="N12" s="1"/>
      <c r="O12" s="1"/>
      <c r="P12" s="1"/>
      <c r="Q12" s="1"/>
      <c r="R12" s="1"/>
    </row>
    <row r="13" spans="3:18" x14ac:dyDescent="0.25">
      <c r="C13" s="2" t="s">
        <v>1</v>
      </c>
      <c r="D13" s="13">
        <f t="shared" ref="D13:D16" si="7">(G5/548.5)*$E$11</f>
        <v>0.91157702825888776</v>
      </c>
      <c r="E13" s="2"/>
      <c r="F13" s="14">
        <f t="shared" ref="F13:F16" si="8">(G5/548.5)*$G$11</f>
        <v>0.6381039197812215</v>
      </c>
      <c r="G13" s="2"/>
      <c r="H13" s="15">
        <f t="shared" ref="H13:H16" si="9">(G5/548.5)*$I$11</f>
        <v>0.72926162260711025</v>
      </c>
      <c r="I13" s="2"/>
      <c r="J13" s="16">
        <f t="shared" ref="J13:J16" si="10">Q5+D13+F13+H13</f>
        <v>10.49078257064722</v>
      </c>
      <c r="K13" s="1"/>
      <c r="L13" s="1"/>
      <c r="M13" s="1"/>
      <c r="N13" s="1"/>
      <c r="O13" s="1"/>
      <c r="P13" s="1"/>
      <c r="Q13" s="1"/>
      <c r="R13" s="1"/>
    </row>
    <row r="14" spans="3:18" x14ac:dyDescent="0.25">
      <c r="C14" s="2" t="s">
        <v>2</v>
      </c>
      <c r="D14" s="13">
        <f t="shared" si="7"/>
        <v>2.7347310847766639</v>
      </c>
      <c r="E14" s="2"/>
      <c r="F14" s="14">
        <f t="shared" si="8"/>
        <v>1.9143117593436647</v>
      </c>
      <c r="G14" s="2"/>
      <c r="H14" s="15">
        <f t="shared" si="9"/>
        <v>2.187784867821331</v>
      </c>
      <c r="I14" s="2"/>
      <c r="J14" s="16">
        <f t="shared" si="10"/>
        <v>31.193527711941663</v>
      </c>
      <c r="K14" s="1"/>
      <c r="L14" s="1"/>
      <c r="M14" s="1"/>
      <c r="N14" s="1"/>
      <c r="O14" s="1"/>
      <c r="P14" s="1"/>
      <c r="Q14" s="1"/>
      <c r="R14" s="1"/>
    </row>
    <row r="15" spans="3:18" x14ac:dyDescent="0.25">
      <c r="C15" s="19" t="s">
        <v>3</v>
      </c>
      <c r="D15" s="13">
        <f t="shared" si="7"/>
        <v>12.306289881494987</v>
      </c>
      <c r="E15" s="2"/>
      <c r="F15" s="14">
        <f t="shared" si="8"/>
        <v>8.6144029170464904</v>
      </c>
      <c r="G15" s="2"/>
      <c r="H15" s="15">
        <f t="shared" si="9"/>
        <v>9.845031905195988</v>
      </c>
      <c r="I15" s="2"/>
      <c r="J15" s="16">
        <f t="shared" si="10"/>
        <v>138.13662470373745</v>
      </c>
      <c r="K15" s="1"/>
      <c r="L15" s="1"/>
      <c r="M15" s="1"/>
      <c r="N15" s="1"/>
      <c r="O15" s="1"/>
      <c r="P15" s="1"/>
      <c r="Q15" s="1"/>
      <c r="R15" s="1"/>
    </row>
    <row r="16" spans="3:18" x14ac:dyDescent="0.25">
      <c r="C16" s="2" t="s">
        <v>4</v>
      </c>
      <c r="D16" s="13">
        <f t="shared" si="7"/>
        <v>6.7000911577028255</v>
      </c>
      <c r="E16" s="2"/>
      <c r="F16" s="14">
        <f t="shared" si="8"/>
        <v>4.6900638103919778</v>
      </c>
      <c r="G16" s="2"/>
      <c r="H16" s="15">
        <f t="shared" si="9"/>
        <v>5.3600729261622604</v>
      </c>
      <c r="I16" s="2"/>
      <c r="J16" s="16">
        <f t="shared" si="10"/>
        <v>77.707452894257074</v>
      </c>
      <c r="K16" s="1"/>
      <c r="L16" s="1"/>
      <c r="M16" s="1"/>
      <c r="N16" s="1"/>
      <c r="O16" s="1"/>
      <c r="P16" s="1"/>
      <c r="Q16" s="1"/>
      <c r="R16" s="1"/>
    </row>
    <row r="17" spans="3:18" x14ac:dyDescent="0.25">
      <c r="C17" s="20"/>
      <c r="D17" s="1"/>
      <c r="E17" s="1"/>
      <c r="F17" s="1"/>
      <c r="G17" s="1"/>
      <c r="H17" s="17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x14ac:dyDescent="0.25">
      <c r="C18" s="1"/>
      <c r="D18" s="1"/>
      <c r="E18" s="1"/>
      <c r="F18" s="1"/>
      <c r="G18" s="1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x14ac:dyDescent="0.25">
      <c r="C19" s="1"/>
      <c r="D19" s="18" t="s">
        <v>26</v>
      </c>
      <c r="E19" s="2" t="s">
        <v>27</v>
      </c>
      <c r="F19" s="2" t="s">
        <v>28</v>
      </c>
      <c r="G19" s="2" t="s">
        <v>29</v>
      </c>
      <c r="H19" s="2" t="s">
        <v>30</v>
      </c>
      <c r="I19" s="2" t="s">
        <v>31</v>
      </c>
      <c r="J19" s="2" t="s">
        <v>32</v>
      </c>
      <c r="K19" s="1"/>
      <c r="L19" s="1"/>
      <c r="M19" s="1"/>
      <c r="N19" s="1"/>
      <c r="O19" s="1"/>
      <c r="P19" s="1"/>
      <c r="Q19" s="1"/>
      <c r="R19" s="1"/>
    </row>
    <row r="20" spans="3:18" x14ac:dyDescent="0.25">
      <c r="C20" s="2" t="s">
        <v>16</v>
      </c>
      <c r="D20" s="5">
        <f>J13+J15</f>
        <v>148.62740727438467</v>
      </c>
      <c r="E20" s="5">
        <f>J14</f>
        <v>31.193527711941663</v>
      </c>
      <c r="F20" s="5">
        <f>J12+J16</f>
        <v>376.92573001367367</v>
      </c>
      <c r="G20" s="5">
        <f>D20</f>
        <v>148.62740727438467</v>
      </c>
      <c r="H20" s="5">
        <f>E20</f>
        <v>31.193527711941663</v>
      </c>
      <c r="I20" s="5">
        <f>J12</f>
        <v>299.2182771194166</v>
      </c>
      <c r="J20" s="5">
        <f>J16</f>
        <v>77.707452894257074</v>
      </c>
      <c r="K20" s="1"/>
      <c r="L20" s="1"/>
      <c r="M20" s="1"/>
      <c r="N20" s="1"/>
      <c r="O20" s="1"/>
      <c r="P20" s="1"/>
      <c r="Q20" s="1"/>
      <c r="R20" s="1"/>
    </row>
    <row r="21" spans="3:18" x14ac:dyDescent="0.25">
      <c r="C21" s="2" t="s">
        <v>17</v>
      </c>
      <c r="D21" s="18">
        <v>0.04</v>
      </c>
      <c r="E21" s="18">
        <v>0.1</v>
      </c>
      <c r="F21" s="18">
        <v>0.21</v>
      </c>
      <c r="G21" s="4">
        <v>5.0000000000000001E-3</v>
      </c>
      <c r="H21" s="4">
        <v>1.4E-2</v>
      </c>
      <c r="I21" s="4">
        <v>5.1999999999999998E-2</v>
      </c>
      <c r="J21" s="4">
        <v>1.7500000000000002E-2</v>
      </c>
      <c r="K21" s="1"/>
      <c r="L21" s="1"/>
      <c r="M21" s="1"/>
      <c r="N21" s="1"/>
      <c r="O21" s="1"/>
      <c r="P21" s="1"/>
      <c r="Q21" s="1"/>
      <c r="R21" s="1"/>
    </row>
    <row r="22" spans="3:18" x14ac:dyDescent="0.25">
      <c r="C22" s="2" t="s">
        <v>18</v>
      </c>
      <c r="D22" s="5">
        <f t="shared" ref="D22:I22" si="11">D20*D21</f>
        <v>5.9450962909753864</v>
      </c>
      <c r="E22" s="5">
        <f t="shared" si="11"/>
        <v>3.1193527711941664</v>
      </c>
      <c r="F22" s="5">
        <f t="shared" si="11"/>
        <v>79.154403302871472</v>
      </c>
      <c r="G22" s="5">
        <f t="shared" si="11"/>
        <v>0.7431370363719233</v>
      </c>
      <c r="H22" s="5">
        <f t="shared" si="11"/>
        <v>0.43670938796718328</v>
      </c>
      <c r="I22" s="5">
        <f t="shared" si="11"/>
        <v>15.559350410209662</v>
      </c>
      <c r="J22" s="5">
        <f>J20*J21</f>
        <v>1.359880425649499</v>
      </c>
      <c r="K22" s="1"/>
      <c r="L22" s="1"/>
      <c r="M22" s="1"/>
      <c r="N22" s="1"/>
      <c r="O22" s="1"/>
      <c r="P22" s="1"/>
      <c r="Q22" s="1"/>
      <c r="R22" s="1"/>
    </row>
    <row r="23" spans="3:18" x14ac:dyDescent="0.25">
      <c r="C23" s="1"/>
      <c r="D23" s="17"/>
      <c r="E23" s="17"/>
      <c r="F23" s="1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x14ac:dyDescent="0.25">
      <c r="C24" s="1"/>
      <c r="D24" s="1"/>
      <c r="E24" s="1"/>
      <c r="F24" s="1"/>
      <c r="G24" s="1"/>
      <c r="H24" s="2" t="s">
        <v>19</v>
      </c>
      <c r="I24" s="5">
        <f>SUM(D20:F20)</f>
        <v>556.74666500000001</v>
      </c>
      <c r="J24" s="1"/>
      <c r="K24" s="1"/>
      <c r="L24" s="1"/>
      <c r="M24" s="1"/>
      <c r="N24" s="1"/>
      <c r="O24" s="1"/>
      <c r="P24" s="1"/>
      <c r="Q24" s="1"/>
      <c r="R24" s="1"/>
    </row>
    <row r="25" spans="3:18" x14ac:dyDescent="0.25">
      <c r="C25" s="1"/>
      <c r="D25" s="1"/>
      <c r="E25" s="1"/>
      <c r="F25" s="1"/>
      <c r="G25" s="1"/>
      <c r="H25" s="2" t="s">
        <v>20</v>
      </c>
      <c r="I25" s="5">
        <f>SUM(D22:J22)</f>
        <v>106.31792962523929</v>
      </c>
      <c r="J25" s="1"/>
      <c r="K25" s="1"/>
      <c r="L25" s="1"/>
      <c r="M25" s="1"/>
      <c r="N25" s="1"/>
      <c r="O25" s="1"/>
      <c r="P25" s="1"/>
      <c r="Q25" s="1"/>
      <c r="R25" s="1"/>
    </row>
    <row r="26" spans="3:18" x14ac:dyDescent="0.25">
      <c r="C26" s="1"/>
      <c r="D26" s="1"/>
      <c r="E26" s="1"/>
      <c r="F26" s="1"/>
      <c r="G26" s="1"/>
      <c r="H26" s="2" t="s">
        <v>21</v>
      </c>
      <c r="I26" s="5">
        <f>I24+I25</f>
        <v>663.06459462523935</v>
      </c>
      <c r="J26" s="1"/>
      <c r="K26" s="1"/>
      <c r="L26" s="1"/>
      <c r="M26" s="1"/>
      <c r="N26" s="1"/>
      <c r="O26" s="1"/>
      <c r="P26" s="1"/>
      <c r="Q26" s="1"/>
      <c r="R26" s="1"/>
    </row>
    <row r="27" spans="3:18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mergeCells count="6">
    <mergeCell ref="J8:K8"/>
    <mergeCell ref="J3:K3"/>
    <mergeCell ref="J4:K4"/>
    <mergeCell ref="J5:K5"/>
    <mergeCell ref="J6:K6"/>
    <mergeCell ref="J7:K7"/>
  </mergeCells>
  <pageMargins left="0.7" right="0.7" top="0.75" bottom="0.75" header="0.3" footer="0.3"/>
  <ignoredErrors>
    <ignoredError sqref="P4 P5:P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2018-03-08T21:08:20Z</dcterms:modified>
</cp:coreProperties>
</file>