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1760" windowHeight="5505" activeTab="3"/>
  </bookViews>
  <sheets>
    <sheet name="Primer Trimestre" sheetId="4" r:id="rId1"/>
    <sheet name="Segundo Trimestre" sheetId="1" r:id="rId2"/>
    <sheet name="Tercer Trimestre" sheetId="5" r:id="rId3"/>
    <sheet name="Cuarto Trimestre " sheetId="6" r:id="rId4"/>
  </sheets>
  <calcPr calcId="145621"/>
</workbook>
</file>

<file path=xl/calcChain.xml><?xml version="1.0" encoding="utf-8"?>
<calcChain xmlns="http://schemas.openxmlformats.org/spreadsheetml/2006/main">
  <c r="E22" i="6" l="1"/>
  <c r="D7" i="6"/>
  <c r="D8" i="6"/>
  <c r="D9" i="6"/>
  <c r="D10" i="6"/>
  <c r="D15" i="6"/>
  <c r="D14" i="6" s="1"/>
  <c r="I14" i="6"/>
  <c r="I13" i="6"/>
  <c r="I12" i="6" s="1"/>
  <c r="D13" i="6"/>
  <c r="D12" i="6"/>
  <c r="D11" i="6" s="1"/>
  <c r="I11" i="6"/>
  <c r="I10" i="6" s="1"/>
  <c r="I9" i="6"/>
  <c r="I8" i="6"/>
  <c r="I7" i="6"/>
  <c r="I6" i="6"/>
  <c r="D6" i="6"/>
  <c r="I5" i="6"/>
  <c r="D5" i="6"/>
  <c r="I4" i="6"/>
  <c r="D4" i="6"/>
  <c r="D3" i="6" s="1"/>
  <c r="I3" i="6" l="1"/>
  <c r="I15" i="6" s="1"/>
  <c r="E20" i="6" s="1"/>
  <c r="D16" i="6"/>
  <c r="E19" i="6" s="1"/>
  <c r="D3" i="5"/>
  <c r="D16" i="5" s="1"/>
  <c r="E19" i="5" s="1"/>
  <c r="E22" i="5"/>
  <c r="D10" i="5"/>
  <c r="D9" i="5"/>
  <c r="D8" i="5"/>
  <c r="D7" i="5"/>
  <c r="D6" i="5"/>
  <c r="D5" i="5"/>
  <c r="D4" i="5"/>
  <c r="D12" i="5"/>
  <c r="D13" i="5"/>
  <c r="D11" i="5" s="1"/>
  <c r="D15" i="5"/>
  <c r="D14" i="5" s="1"/>
  <c r="I4" i="5"/>
  <c r="I5" i="5"/>
  <c r="I6" i="5"/>
  <c r="I14" i="5"/>
  <c r="I13" i="5"/>
  <c r="I12" i="5" s="1"/>
  <c r="I11" i="5"/>
  <c r="I10" i="5" s="1"/>
  <c r="I9" i="5"/>
  <c r="I8" i="5"/>
  <c r="I7" i="5"/>
  <c r="E21" i="6" l="1"/>
  <c r="E23" i="6" s="1"/>
  <c r="I3" i="5"/>
  <c r="I15" i="5" s="1"/>
  <c r="E20" i="5" s="1"/>
  <c r="E22" i="1"/>
  <c r="E20" i="4"/>
  <c r="E17" i="4"/>
  <c r="E16" i="4"/>
  <c r="E20" i="1"/>
  <c r="E19" i="1"/>
  <c r="E18" i="1"/>
  <c r="I15" i="1"/>
  <c r="I12" i="1"/>
  <c r="I3" i="1"/>
  <c r="D10" i="1"/>
  <c r="D15" i="1" s="1"/>
  <c r="D3" i="1"/>
  <c r="D9" i="1"/>
  <c r="D14" i="1"/>
  <c r="D13" i="1"/>
  <c r="D12" i="1"/>
  <c r="D11" i="1"/>
  <c r="D8" i="1"/>
  <c r="D7" i="1"/>
  <c r="D6" i="1"/>
  <c r="D5" i="1"/>
  <c r="D4" i="1"/>
  <c r="I14" i="1"/>
  <c r="I9" i="1"/>
  <c r="I8" i="1"/>
  <c r="I7" i="1"/>
  <c r="I6" i="1"/>
  <c r="I5" i="1"/>
  <c r="I4" i="1"/>
  <c r="I11" i="1"/>
  <c r="I10" i="1" s="1"/>
  <c r="I13" i="1"/>
  <c r="I11" i="4"/>
  <c r="D11" i="4"/>
  <c r="D10" i="4" s="1"/>
  <c r="I10" i="4"/>
  <c r="I9" i="4"/>
  <c r="D9" i="4"/>
  <c r="D8" i="4" s="1"/>
  <c r="I8" i="4"/>
  <c r="I7" i="4"/>
  <c r="D7" i="4"/>
  <c r="I6" i="4"/>
  <c r="D6" i="4"/>
  <c r="I5" i="4"/>
  <c r="D5" i="4"/>
  <c r="I4" i="4"/>
  <c r="D4" i="4"/>
  <c r="I3" i="4"/>
  <c r="I12" i="4" s="1"/>
  <c r="D3" i="4"/>
  <c r="E21" i="5" l="1"/>
  <c r="E23" i="5" s="1"/>
  <c r="E18" i="4"/>
  <c r="D12" i="4"/>
</calcChain>
</file>

<file path=xl/sharedStrings.xml><?xml version="1.0" encoding="utf-8"?>
<sst xmlns="http://schemas.openxmlformats.org/spreadsheetml/2006/main" count="153" uniqueCount="80">
  <si>
    <t>IVA repercutido</t>
  </si>
  <si>
    <t>Base</t>
  </si>
  <si>
    <t>Tipo</t>
  </si>
  <si>
    <t>Cuota</t>
  </si>
  <si>
    <t>IVA Soportado</t>
  </si>
  <si>
    <t>Apdo.</t>
  </si>
  <si>
    <t>Apdo</t>
  </si>
  <si>
    <t>(1) Motores</t>
  </si>
  <si>
    <t>Operaciones  interiores</t>
  </si>
  <si>
    <t>Adquisiciones intracomunitarias</t>
  </si>
  <si>
    <t>(2)Compra chapa Alemán</t>
  </si>
  <si>
    <t>(3) Servicios abogado</t>
  </si>
  <si>
    <t>(4) Transporte de (2) 
Se realiza en territorio aplicación</t>
  </si>
  <si>
    <t>(5) Alquiler de Local</t>
  </si>
  <si>
    <t>Importaciones</t>
  </si>
  <si>
    <t>(6) Tornillos Marruecos</t>
  </si>
  <si>
    <t>TOTAL A DEDUCIR</t>
  </si>
  <si>
    <t>(7) Venta electrodomésticos</t>
  </si>
  <si>
    <t>(8) Arreglos en ventas</t>
  </si>
  <si>
    <t>(9) Venta con recargo equivalencia</t>
  </si>
  <si>
    <t>Recargo de equivalencia</t>
  </si>
  <si>
    <t>TOTAL</t>
  </si>
  <si>
    <t>(4) Transporte de la chapa</t>
  </si>
  <si>
    <t>Operaciones interiores</t>
  </si>
  <si>
    <t>(10) Venta a Marruecos, las exportaciones están exentas</t>
  </si>
  <si>
    <t>(11) Compra piezas en Japón</t>
  </si>
  <si>
    <t>(12) Venta electrodomésticos, con dto de 3000
70.000-3000</t>
  </si>
  <si>
    <t>(14) Venta electrodomésticos a minorista RE</t>
  </si>
  <si>
    <t>(14) Recargo equivalencia electrodomésticos</t>
  </si>
  <si>
    <t>(13)Reparaciones recibidas 30.000, 
no se icluyen los intereses</t>
  </si>
  <si>
    <t>(15) Compra de maquinaria, no se con bien inversión 
al ser inferior a 3.005 €</t>
  </si>
  <si>
    <t>(16) Servicio de Abogado Francés, se entiende realizada en España</t>
  </si>
  <si>
    <t>(17) Venta a Japón, las exportaciones están exentas</t>
  </si>
  <si>
    <t>(18) Servicios transportista Español</t>
  </si>
  <si>
    <t>(19) Compra piezas en Holanda</t>
  </si>
  <si>
    <t>(20) Recibe anticipos de clientes</t>
  </si>
  <si>
    <t>(21) Realiza reparaciones de electrodomésticos</t>
  </si>
  <si>
    <t>(23) Venta  a Francia de electrodomésticos exento</t>
  </si>
  <si>
    <t>(24) Reparaciones de bienes de inversión</t>
  </si>
  <si>
    <t>(25) Devolución piezas apdo. (19) a Holanda</t>
  </si>
  <si>
    <t>(27) Devolución de ventas por 7260 IVA incluído</t>
  </si>
  <si>
    <t>Liquidación de IVA</t>
  </si>
  <si>
    <t>IVA Repercutico</t>
  </si>
  <si>
    <t>Diferencia</t>
  </si>
  <si>
    <t>A compensar periodos anteriores</t>
  </si>
  <si>
    <t>Total a ingresar</t>
  </si>
  <si>
    <t>A compensar Próximo periodo</t>
  </si>
  <si>
    <t>A compensar de periodos anteriores</t>
  </si>
  <si>
    <t>TOTAL A DEVENGAR</t>
  </si>
  <si>
    <t>IVA SOPORTADO</t>
  </si>
  <si>
    <t>IVA REPERCUTIDO</t>
  </si>
  <si>
    <t>(22) Compra maquinaria por 5100 con 100 euros dto</t>
  </si>
  <si>
    <t>(28) Entrega gratuita de electrodomésticos</t>
  </si>
  <si>
    <t>(29) Compra de motores, será deducible cuando reciba la factura</t>
  </si>
  <si>
    <t>(30) Venta a un particular de electrodomésticos</t>
  </si>
  <si>
    <t>(31) Importación de chapa</t>
  </si>
  <si>
    <t>(32) Venta comerciante en recargo de equivalencia</t>
  </si>
  <si>
    <t>(33) Venta electrodomésticos con transporte y seguro</t>
  </si>
  <si>
    <t>(34) Los bienes para regalar a clientes  no son deducibles</t>
  </si>
  <si>
    <t>(35) Venta a particular Italiano, no exento al ser particular</t>
  </si>
  <si>
    <t>(36) Adquisición intracomunitaria en Bélgica</t>
  </si>
  <si>
    <t>(37) Venta de bienes a una empresa francesa, los bienes no
 salen del territorio, por lo que no está exenta</t>
  </si>
  <si>
    <t>(38) Devolución de mercancías vendidas</t>
  </si>
  <si>
    <t>(39) Gastos participación en una exposición</t>
  </si>
  <si>
    <t>(33) Importe de la prestación de empresas de seguros exenta</t>
  </si>
  <si>
    <t xml:space="preserve">A ingresar </t>
  </si>
  <si>
    <t>A ingresar en el periodo</t>
  </si>
  <si>
    <t>(41) Compra de piezas. Le repercuten el 10% en vez 21%</t>
  </si>
  <si>
    <t>(42) Anticipo a un proveedor</t>
  </si>
  <si>
    <t>(43) Rectificación descuentos primer trimestre</t>
  </si>
  <si>
    <t>(44) Facturas pendientes del tercer trimestre</t>
  </si>
  <si>
    <t>(45) Ventas a minoristas en recargo equivalencia</t>
  </si>
  <si>
    <t>(46) Devolución de ventas del tercer trimestre (30)</t>
  </si>
  <si>
    <t>(47) Los anticipos en adquisiciones intracomunitarias no devengan IVA</t>
  </si>
  <si>
    <t>(48) Las exportaciones (fuera UE) están exentas</t>
  </si>
  <si>
    <t>(49) Entrega electrodomésticos del segundo trimestre (devengo) (26)</t>
  </si>
  <si>
    <t>(51) Venta licencia a empresa portuguesa, so sujeta IVA  (no territorio Esp)</t>
  </si>
  <si>
    <r>
      <t xml:space="preserve">(50) Compra un piso a un </t>
    </r>
    <r>
      <rPr>
        <b/>
        <sz val="11"/>
        <color theme="1"/>
        <rFont val="Calibri"/>
        <family val="2"/>
        <scheme val="minor"/>
      </rPr>
      <t>particular, no sujeto</t>
    </r>
    <r>
      <rPr>
        <sz val="11"/>
        <color theme="1"/>
        <rFont val="Calibri"/>
        <family val="2"/>
        <scheme val="minor"/>
      </rPr>
      <t xml:space="preserve"> entrega un particular</t>
    </r>
  </si>
  <si>
    <r>
      <t xml:space="preserve">(52) Venta de un almacén  a un particular, </t>
    </r>
    <r>
      <rPr>
        <b/>
        <sz val="11"/>
        <color theme="1"/>
        <rFont val="Calibri"/>
        <family val="2"/>
        <scheme val="minor"/>
      </rPr>
      <t>exenta</t>
    </r>
    <r>
      <rPr>
        <sz val="11"/>
        <color theme="1"/>
        <rFont val="Calibri"/>
        <family val="2"/>
        <scheme val="minor"/>
      </rPr>
      <t xml:space="preserve"> por ser segunda entrega</t>
    </r>
  </si>
  <si>
    <t>(53) Compra de motores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</si>
</sst>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0" fillId="0" borderId="1" xfId="0" applyNumberFormat="1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/>
    <xf numFmtId="0" fontId="0" fillId="6" borderId="1" xfId="0" applyFill="1" applyBorder="1"/>
    <xf numFmtId="10" fontId="0" fillId="0" borderId="1" xfId="0" applyNumberFormat="1" applyBorder="1"/>
    <xf numFmtId="4" fontId="2" fillId="6" borderId="1" xfId="0" applyNumberFormat="1" applyFont="1" applyFill="1" applyBorder="1"/>
    <xf numFmtId="1" fontId="2" fillId="6" borderId="1" xfId="0" applyNumberFormat="1" applyFont="1" applyFill="1" applyBorder="1"/>
    <xf numFmtId="4" fontId="2" fillId="4" borderId="1" xfId="0" applyNumberFormat="1" applyFont="1" applyFill="1" applyBorder="1"/>
    <xf numFmtId="3" fontId="2" fillId="4" borderId="1" xfId="0" applyNumberFormat="1" applyFont="1" applyFill="1" applyBorder="1"/>
    <xf numFmtId="4" fontId="2" fillId="5" borderId="1" xfId="0" applyNumberFormat="1" applyFont="1" applyFill="1" applyBorder="1"/>
    <xf numFmtId="0" fontId="3" fillId="0" borderId="0" xfId="0" applyFont="1"/>
    <xf numFmtId="4" fontId="0" fillId="6" borderId="1" xfId="0" applyNumberFormat="1" applyFill="1" applyBorder="1"/>
    <xf numFmtId="4" fontId="0" fillId="7" borderId="1" xfId="0" applyNumberFormat="1" applyFill="1" applyBorder="1"/>
    <xf numFmtId="0" fontId="0" fillId="0" borderId="0" xfId="0" applyAlignment="1">
      <alignment horizontal="left"/>
    </xf>
    <xf numFmtId="0" fontId="2" fillId="6" borderId="1" xfId="0" applyFont="1" applyFill="1" applyBorder="1"/>
    <xf numFmtId="0" fontId="0" fillId="7" borderId="1" xfId="0" applyFill="1" applyBorder="1"/>
    <xf numFmtId="4" fontId="0" fillId="8" borderId="1" xfId="0" applyNumberFormat="1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4" fontId="0" fillId="4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D1" zoomScaleNormal="100" workbookViewId="0">
      <selection activeCell="C6" sqref="C6"/>
    </sheetView>
  </sheetViews>
  <sheetFormatPr baseColWidth="10" defaultColWidth="9.140625" defaultRowHeight="15" x14ac:dyDescent="0.25"/>
  <cols>
    <col min="1" max="1" width="37.140625" customWidth="1"/>
    <col min="2" max="2" width="13.42578125" customWidth="1"/>
    <col min="3" max="3" width="14.28515625" customWidth="1"/>
    <col min="4" max="4" width="15.7109375" customWidth="1"/>
    <col min="6" max="6" width="31.28515625" customWidth="1"/>
    <col min="7" max="7" width="13.28515625" customWidth="1"/>
    <col min="8" max="8" width="12" customWidth="1"/>
    <col min="9" max="9" width="12.7109375" customWidth="1"/>
  </cols>
  <sheetData>
    <row r="1" spans="1:9" x14ac:dyDescent="0.25">
      <c r="A1" s="23" t="s">
        <v>5</v>
      </c>
      <c r="B1" s="34" t="s">
        <v>0</v>
      </c>
      <c r="C1" s="34"/>
      <c r="D1" s="34"/>
      <c r="F1" s="1" t="s">
        <v>6</v>
      </c>
      <c r="G1" s="35" t="s">
        <v>4</v>
      </c>
      <c r="H1" s="36"/>
      <c r="I1" s="37"/>
    </row>
    <row r="2" spans="1:9" x14ac:dyDescent="0.25">
      <c r="A2" s="2"/>
      <c r="B2" s="3" t="s">
        <v>1</v>
      </c>
      <c r="C2" s="3" t="s">
        <v>2</v>
      </c>
      <c r="D2" s="3" t="s">
        <v>3</v>
      </c>
      <c r="F2" s="11"/>
      <c r="G2" s="3" t="s">
        <v>1</v>
      </c>
      <c r="H2" s="3" t="s">
        <v>2</v>
      </c>
      <c r="I2" s="3" t="s">
        <v>3</v>
      </c>
    </row>
    <row r="3" spans="1:9" x14ac:dyDescent="0.25">
      <c r="A3" s="4" t="s">
        <v>23</v>
      </c>
      <c r="B3" s="5"/>
      <c r="C3" s="6"/>
      <c r="D3" s="15">
        <f>SUM(D4:D7)</f>
        <v>18060</v>
      </c>
      <c r="F3" s="4" t="s">
        <v>8</v>
      </c>
      <c r="G3" s="3"/>
      <c r="H3" s="3"/>
      <c r="I3" s="9">
        <f>SUM(I4:I7)</f>
        <v>10500</v>
      </c>
    </row>
    <row r="4" spans="1:9" x14ac:dyDescent="0.25">
      <c r="A4" s="2" t="s">
        <v>17</v>
      </c>
      <c r="B4" s="5">
        <v>55000</v>
      </c>
      <c r="C4" s="6">
        <v>0.21</v>
      </c>
      <c r="D4" s="13">
        <f>B4*C4</f>
        <v>11550</v>
      </c>
      <c r="F4" s="2" t="s">
        <v>7</v>
      </c>
      <c r="G4" s="5">
        <v>36000</v>
      </c>
      <c r="H4" s="6">
        <v>0.21</v>
      </c>
      <c r="I4" s="8">
        <f>G4*H4</f>
        <v>7560</v>
      </c>
    </row>
    <row r="5" spans="1:9" x14ac:dyDescent="0.25">
      <c r="A5" s="2" t="s">
        <v>18</v>
      </c>
      <c r="B5" s="5">
        <v>4000</v>
      </c>
      <c r="C5" s="6">
        <v>0.21</v>
      </c>
      <c r="D5" s="13">
        <f t="shared" ref="D5:D7" si="0">B5*C5</f>
        <v>840</v>
      </c>
      <c r="F5" s="2" t="s">
        <v>11</v>
      </c>
      <c r="G5" s="5">
        <v>6000</v>
      </c>
      <c r="H5" s="6">
        <v>0.21</v>
      </c>
      <c r="I5" s="5">
        <f>G5*H5</f>
        <v>1260</v>
      </c>
    </row>
    <row r="6" spans="1:9" ht="31.5" customHeight="1" x14ac:dyDescent="0.25">
      <c r="A6" s="2" t="s">
        <v>19</v>
      </c>
      <c r="B6" s="5">
        <v>24000</v>
      </c>
      <c r="C6" s="6">
        <v>0.21</v>
      </c>
      <c r="D6" s="13">
        <f t="shared" si="0"/>
        <v>5040</v>
      </c>
      <c r="F6" s="7" t="s">
        <v>12</v>
      </c>
      <c r="G6" s="5">
        <v>3000</v>
      </c>
      <c r="H6" s="6">
        <v>0.21</v>
      </c>
      <c r="I6" s="5">
        <f>G6*H6</f>
        <v>630</v>
      </c>
    </row>
    <row r="7" spans="1:9" ht="14.25" customHeight="1" x14ac:dyDescent="0.25">
      <c r="A7" s="2" t="s">
        <v>22</v>
      </c>
      <c r="B7" s="5">
        <v>3000</v>
      </c>
      <c r="C7" s="6">
        <v>0.21</v>
      </c>
      <c r="D7" s="14">
        <f t="shared" si="0"/>
        <v>630</v>
      </c>
      <c r="F7" s="7" t="s">
        <v>13</v>
      </c>
      <c r="G7" s="5">
        <v>5000</v>
      </c>
      <c r="H7" s="6">
        <v>0.21</v>
      </c>
      <c r="I7" s="5">
        <f>G7*H7</f>
        <v>1050</v>
      </c>
    </row>
    <row r="8" spans="1:9" ht="14.25" customHeight="1" x14ac:dyDescent="0.25">
      <c r="A8" s="4" t="s">
        <v>9</v>
      </c>
      <c r="B8" s="5"/>
      <c r="C8" s="6"/>
      <c r="D8" s="16">
        <f>D9</f>
        <v>3780</v>
      </c>
      <c r="F8" s="4" t="s">
        <v>14</v>
      </c>
      <c r="G8" s="5"/>
      <c r="H8" s="6"/>
      <c r="I8" s="9">
        <f>SUM(I9)</f>
        <v>2520</v>
      </c>
    </row>
    <row r="9" spans="1:9" ht="14.25" customHeight="1" x14ac:dyDescent="0.25">
      <c r="A9" s="2" t="s">
        <v>10</v>
      </c>
      <c r="B9" s="5">
        <v>18000</v>
      </c>
      <c r="C9" s="6">
        <v>0.21</v>
      </c>
      <c r="D9" s="13">
        <f t="shared" ref="D9" si="1">B9*C9</f>
        <v>3780</v>
      </c>
      <c r="F9" s="7" t="s">
        <v>15</v>
      </c>
      <c r="G9" s="5">
        <v>12000</v>
      </c>
      <c r="H9" s="6">
        <v>0.21</v>
      </c>
      <c r="I9" s="5">
        <f t="shared" ref="I9" si="2">G9*H9</f>
        <v>2520</v>
      </c>
    </row>
    <row r="10" spans="1:9" x14ac:dyDescent="0.25">
      <c r="A10" s="4" t="s">
        <v>20</v>
      </c>
      <c r="B10" s="5"/>
      <c r="C10" s="2"/>
      <c r="D10" s="16">
        <f>D11</f>
        <v>1248</v>
      </c>
      <c r="F10" s="4" t="s">
        <v>9</v>
      </c>
      <c r="G10" s="5"/>
      <c r="H10" s="6"/>
      <c r="I10" s="9">
        <f>SUM(I11)</f>
        <v>3780</v>
      </c>
    </row>
    <row r="11" spans="1:9" x14ac:dyDescent="0.25">
      <c r="A11" s="2" t="s">
        <v>19</v>
      </c>
      <c r="B11" s="5">
        <v>24000</v>
      </c>
      <c r="C11" s="12">
        <v>5.1999999999999998E-2</v>
      </c>
      <c r="D11" s="13">
        <f>B11*C11</f>
        <v>1248</v>
      </c>
      <c r="F11" s="2" t="s">
        <v>10</v>
      </c>
      <c r="G11" s="5">
        <v>18000</v>
      </c>
      <c r="H11" s="6">
        <v>0.21</v>
      </c>
      <c r="I11" s="5">
        <f t="shared" ref="I11" si="3">G11*H11</f>
        <v>3780</v>
      </c>
    </row>
    <row r="12" spans="1:9" x14ac:dyDescent="0.25">
      <c r="A12" s="2" t="s">
        <v>21</v>
      </c>
      <c r="B12" s="2"/>
      <c r="C12" s="2"/>
      <c r="D12" s="17">
        <f>D3+D8+D10</f>
        <v>23088</v>
      </c>
      <c r="F12" s="4" t="s">
        <v>16</v>
      </c>
      <c r="G12" s="5"/>
      <c r="H12" s="6"/>
      <c r="I12" s="10">
        <f>SUM(I3+I8+I10)</f>
        <v>16800</v>
      </c>
    </row>
    <row r="14" spans="1:9" x14ac:dyDescent="0.25">
      <c r="A14" t="s">
        <v>24</v>
      </c>
    </row>
    <row r="15" spans="1:9" x14ac:dyDescent="0.25">
      <c r="C15" s="2" t="s">
        <v>41</v>
      </c>
      <c r="D15" s="2"/>
      <c r="E15" s="2"/>
    </row>
    <row r="16" spans="1:9" x14ac:dyDescent="0.25">
      <c r="C16" s="2" t="s">
        <v>42</v>
      </c>
      <c r="D16" s="2"/>
      <c r="E16" s="5">
        <f>D12</f>
        <v>23088</v>
      </c>
    </row>
    <row r="17" spans="3:6" x14ac:dyDescent="0.25">
      <c r="C17" s="38" t="s">
        <v>4</v>
      </c>
      <c r="D17" s="39"/>
      <c r="E17" s="5">
        <f>I12</f>
        <v>16800</v>
      </c>
    </row>
    <row r="18" spans="3:6" x14ac:dyDescent="0.25">
      <c r="C18" s="40" t="s">
        <v>43</v>
      </c>
      <c r="D18" s="41"/>
      <c r="E18" s="24">
        <f>E16-E17</f>
        <v>6288</v>
      </c>
      <c r="F18" s="21"/>
    </row>
    <row r="19" spans="3:6" x14ac:dyDescent="0.25">
      <c r="C19" s="22" t="s">
        <v>44</v>
      </c>
      <c r="D19" s="2"/>
      <c r="E19" s="2">
        <v>3000</v>
      </c>
    </row>
    <row r="20" spans="3:6" x14ac:dyDescent="0.25">
      <c r="C20" s="40" t="s">
        <v>45</v>
      </c>
      <c r="D20" s="41"/>
      <c r="E20" s="24">
        <f>E18-E19</f>
        <v>3288</v>
      </c>
    </row>
  </sheetData>
  <mergeCells count="5">
    <mergeCell ref="B1:D1"/>
    <mergeCell ref="G1:I1"/>
    <mergeCell ref="C17:D17"/>
    <mergeCell ref="C18:D18"/>
    <mergeCell ref="C20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90" zoomScaleNormal="90" workbookViewId="0">
      <selection activeCell="E22" sqref="E22"/>
    </sheetView>
  </sheetViews>
  <sheetFormatPr baseColWidth="10" defaultColWidth="9.140625" defaultRowHeight="15" x14ac:dyDescent="0.25"/>
  <cols>
    <col min="1" max="1" width="48.140625" customWidth="1"/>
    <col min="2" max="2" width="13.42578125" customWidth="1"/>
    <col min="3" max="3" width="14.28515625" customWidth="1"/>
    <col min="4" max="4" width="18.7109375" customWidth="1"/>
    <col min="5" max="5" width="14.7109375" customWidth="1"/>
    <col min="6" max="6" width="48.85546875" customWidth="1"/>
    <col min="7" max="7" width="13.28515625" customWidth="1"/>
    <col min="8" max="8" width="12" customWidth="1"/>
    <col min="9" max="9" width="12.7109375" customWidth="1"/>
  </cols>
  <sheetData>
    <row r="1" spans="1:9" ht="21" x14ac:dyDescent="0.35">
      <c r="A1" s="49" t="s">
        <v>50</v>
      </c>
      <c r="B1" s="50"/>
      <c r="C1" s="50"/>
      <c r="D1" s="51"/>
      <c r="F1" s="46" t="s">
        <v>49</v>
      </c>
      <c r="G1" s="47"/>
      <c r="H1" s="47"/>
      <c r="I1" s="48"/>
    </row>
    <row r="2" spans="1:9" x14ac:dyDescent="0.25">
      <c r="A2" s="2"/>
      <c r="B2" s="3" t="s">
        <v>1</v>
      </c>
      <c r="C2" s="3" t="s">
        <v>2</v>
      </c>
      <c r="D2" s="3" t="s">
        <v>3</v>
      </c>
      <c r="F2" s="11"/>
      <c r="G2" s="3" t="s">
        <v>1</v>
      </c>
      <c r="H2" s="3" t="s">
        <v>2</v>
      </c>
      <c r="I2" s="3" t="s">
        <v>3</v>
      </c>
    </row>
    <row r="3" spans="1:9" x14ac:dyDescent="0.25">
      <c r="A3" s="4" t="s">
        <v>23</v>
      </c>
      <c r="B3" s="5"/>
      <c r="C3" s="6"/>
      <c r="D3" s="15">
        <f>SUM(D4:D9)</f>
        <v>18480</v>
      </c>
      <c r="F3" s="4" t="s">
        <v>8</v>
      </c>
      <c r="G3" s="3"/>
      <c r="H3" s="3"/>
      <c r="I3" s="9">
        <f>SUM(I4:I9)</f>
        <v>13650</v>
      </c>
    </row>
    <row r="4" spans="1:9" ht="27" customHeight="1" x14ac:dyDescent="0.25">
      <c r="A4" s="7" t="s">
        <v>26</v>
      </c>
      <c r="B4" s="19">
        <v>67000</v>
      </c>
      <c r="C4" s="6">
        <v>0.21</v>
      </c>
      <c r="D4" s="13">
        <f>B4*C4</f>
        <v>14070</v>
      </c>
      <c r="F4" s="7" t="s">
        <v>29</v>
      </c>
      <c r="G4" s="5">
        <v>30000</v>
      </c>
      <c r="H4" s="6">
        <v>0.21</v>
      </c>
      <c r="I4" s="8">
        <f t="shared" ref="I4:I9" si="0">G4*H4</f>
        <v>6300</v>
      </c>
    </row>
    <row r="5" spans="1:9" ht="30" x14ac:dyDescent="0.25">
      <c r="A5" s="2" t="s">
        <v>27</v>
      </c>
      <c r="B5" s="19">
        <v>12000</v>
      </c>
      <c r="C5" s="6">
        <v>0.21</v>
      </c>
      <c r="D5" s="13">
        <f t="shared" ref="D5:D9" si="1">B5*C5</f>
        <v>2520</v>
      </c>
      <c r="F5" s="7" t="s">
        <v>30</v>
      </c>
      <c r="G5" s="5">
        <v>1800</v>
      </c>
      <c r="H5" s="6">
        <v>0.21</v>
      </c>
      <c r="I5" s="5">
        <f t="shared" si="0"/>
        <v>378</v>
      </c>
    </row>
    <row r="6" spans="1:9" ht="31.5" customHeight="1" x14ac:dyDescent="0.25">
      <c r="A6" s="7" t="s">
        <v>31</v>
      </c>
      <c r="B6" s="19">
        <v>3000</v>
      </c>
      <c r="C6" s="6">
        <v>0.21</v>
      </c>
      <c r="D6" s="13">
        <f t="shared" si="1"/>
        <v>630</v>
      </c>
      <c r="F6" s="7" t="s">
        <v>31</v>
      </c>
      <c r="G6" s="5">
        <v>3000</v>
      </c>
      <c r="H6" s="6">
        <v>0.21</v>
      </c>
      <c r="I6" s="5">
        <f t="shared" si="0"/>
        <v>630</v>
      </c>
    </row>
    <row r="7" spans="1:9" ht="14.25" customHeight="1" x14ac:dyDescent="0.25">
      <c r="A7" s="2" t="s">
        <v>35</v>
      </c>
      <c r="B7" s="19">
        <v>6000</v>
      </c>
      <c r="C7" s="6">
        <v>0.21</v>
      </c>
      <c r="D7" s="14">
        <f t="shared" si="1"/>
        <v>1260</v>
      </c>
      <c r="F7" s="7" t="s">
        <v>33</v>
      </c>
      <c r="G7" s="5">
        <v>1200</v>
      </c>
      <c r="H7" s="6">
        <v>0.21</v>
      </c>
      <c r="I7" s="5">
        <f t="shared" si="0"/>
        <v>252</v>
      </c>
    </row>
    <row r="8" spans="1:9" ht="14.25" customHeight="1" x14ac:dyDescent="0.25">
      <c r="A8" s="2" t="s">
        <v>36</v>
      </c>
      <c r="B8" s="19">
        <v>6000</v>
      </c>
      <c r="C8" s="6">
        <v>0.21</v>
      </c>
      <c r="D8" s="14">
        <f t="shared" si="1"/>
        <v>1260</v>
      </c>
      <c r="F8" s="7" t="s">
        <v>51</v>
      </c>
      <c r="G8" s="5">
        <v>5000</v>
      </c>
      <c r="H8" s="6">
        <v>0.21</v>
      </c>
      <c r="I8" s="5">
        <f t="shared" si="0"/>
        <v>1050</v>
      </c>
    </row>
    <row r="9" spans="1:9" ht="14.25" customHeight="1" x14ac:dyDescent="0.25">
      <c r="A9" s="2" t="s">
        <v>40</v>
      </c>
      <c r="B9" s="19">
        <v>-6000</v>
      </c>
      <c r="C9" s="6">
        <v>0.21</v>
      </c>
      <c r="D9" s="14">
        <f t="shared" si="1"/>
        <v>-1260</v>
      </c>
      <c r="F9" s="7" t="s">
        <v>38</v>
      </c>
      <c r="G9" s="5">
        <v>24000</v>
      </c>
      <c r="H9" s="6">
        <v>0.21</v>
      </c>
      <c r="I9" s="5">
        <f t="shared" si="0"/>
        <v>5040</v>
      </c>
    </row>
    <row r="10" spans="1:9" x14ac:dyDescent="0.25">
      <c r="A10" s="4" t="s">
        <v>9</v>
      </c>
      <c r="B10" s="19"/>
      <c r="C10" s="6"/>
      <c r="D10" s="16">
        <f>SUM(D11:D12)</f>
        <v>2520</v>
      </c>
      <c r="F10" s="4" t="s">
        <v>14</v>
      </c>
      <c r="G10" s="5"/>
      <c r="H10" s="6"/>
      <c r="I10" s="9">
        <f>SUM(I11)</f>
        <v>7560</v>
      </c>
    </row>
    <row r="11" spans="1:9" x14ac:dyDescent="0.25">
      <c r="A11" s="2" t="s">
        <v>34</v>
      </c>
      <c r="B11" s="19">
        <v>18000</v>
      </c>
      <c r="C11" s="6">
        <v>0.21</v>
      </c>
      <c r="D11" s="13">
        <f t="shared" ref="D11" si="2">B11*C11</f>
        <v>3780</v>
      </c>
      <c r="F11" s="7" t="s">
        <v>25</v>
      </c>
      <c r="G11" s="5">
        <v>36000</v>
      </c>
      <c r="H11" s="6">
        <v>0.21</v>
      </c>
      <c r="I11" s="5">
        <f t="shared" ref="I11" si="3">G11*H11</f>
        <v>7560</v>
      </c>
    </row>
    <row r="12" spans="1:9" x14ac:dyDescent="0.25">
      <c r="A12" s="2" t="s">
        <v>39</v>
      </c>
      <c r="B12" s="19">
        <v>-6000</v>
      </c>
      <c r="C12" s="6">
        <v>0.21</v>
      </c>
      <c r="D12" s="13">
        <f t="shared" ref="D12" si="4">B12*C12</f>
        <v>-1260</v>
      </c>
      <c r="F12" s="4" t="s">
        <v>9</v>
      </c>
      <c r="G12" s="5"/>
      <c r="H12" s="6"/>
      <c r="I12" s="9">
        <f>SUM(I13:I14)</f>
        <v>2520</v>
      </c>
    </row>
    <row r="13" spans="1:9" x14ac:dyDescent="0.25">
      <c r="A13" s="4" t="s">
        <v>20</v>
      </c>
      <c r="B13" s="19"/>
      <c r="C13" s="2"/>
      <c r="D13" s="16">
        <f>D14</f>
        <v>624</v>
      </c>
      <c r="F13" s="2" t="s">
        <v>34</v>
      </c>
      <c r="G13" s="5">
        <v>18000</v>
      </c>
      <c r="H13" s="6">
        <v>0.21</v>
      </c>
      <c r="I13" s="5">
        <f t="shared" ref="I13" si="5">G13*H13</f>
        <v>3780</v>
      </c>
    </row>
    <row r="14" spans="1:9" x14ac:dyDescent="0.25">
      <c r="A14" s="2" t="s">
        <v>28</v>
      </c>
      <c r="B14" s="19">
        <v>12000</v>
      </c>
      <c r="C14" s="12">
        <v>5.1999999999999998E-2</v>
      </c>
      <c r="D14" s="13">
        <f>B14*C14</f>
        <v>624</v>
      </c>
      <c r="F14" s="2" t="s">
        <v>39</v>
      </c>
      <c r="G14" s="5">
        <v>-6000</v>
      </c>
      <c r="H14" s="6">
        <v>0.21</v>
      </c>
      <c r="I14" s="5">
        <f t="shared" ref="I14" si="6">G14*H14</f>
        <v>-1260</v>
      </c>
    </row>
    <row r="15" spans="1:9" x14ac:dyDescent="0.25">
      <c r="A15" s="2" t="s">
        <v>48</v>
      </c>
      <c r="B15" s="11"/>
      <c r="C15" s="2"/>
      <c r="D15" s="17">
        <f>D3+D10+D13</f>
        <v>21624</v>
      </c>
      <c r="F15" s="4" t="s">
        <v>16</v>
      </c>
      <c r="G15" s="5"/>
      <c r="H15" s="6"/>
      <c r="I15" s="10">
        <f>I3+I10+I12</f>
        <v>23730</v>
      </c>
    </row>
    <row r="16" spans="1:9" x14ac:dyDescent="0.25">
      <c r="D16" s="18"/>
    </row>
    <row r="17" spans="1:5" x14ac:dyDescent="0.25">
      <c r="C17" s="2" t="s">
        <v>41</v>
      </c>
      <c r="D17" s="2"/>
      <c r="E17" s="2"/>
    </row>
    <row r="18" spans="1:5" x14ac:dyDescent="0.25">
      <c r="A18" t="s">
        <v>32</v>
      </c>
      <c r="C18" s="2" t="s">
        <v>42</v>
      </c>
      <c r="D18" s="2"/>
      <c r="E18" s="5">
        <f>D15</f>
        <v>21624</v>
      </c>
    </row>
    <row r="19" spans="1:5" x14ac:dyDescent="0.25">
      <c r="A19" t="s">
        <v>37</v>
      </c>
      <c r="C19" s="38" t="s">
        <v>4</v>
      </c>
      <c r="D19" s="39"/>
      <c r="E19" s="5">
        <f>I15</f>
        <v>23730</v>
      </c>
    </row>
    <row r="20" spans="1:5" x14ac:dyDescent="0.25">
      <c r="C20" s="44" t="s">
        <v>43</v>
      </c>
      <c r="D20" s="45"/>
      <c r="E20" s="20">
        <f>E18-E19</f>
        <v>-2106</v>
      </c>
    </row>
    <row r="21" spans="1:5" x14ac:dyDescent="0.25">
      <c r="C21" s="2" t="s">
        <v>47</v>
      </c>
      <c r="D21" s="2"/>
      <c r="E21" s="2">
        <v>0</v>
      </c>
    </row>
    <row r="22" spans="1:5" x14ac:dyDescent="0.25">
      <c r="C22" s="42" t="s">
        <v>46</v>
      </c>
      <c r="D22" s="43"/>
      <c r="E22" s="33">
        <f>E20-E21</f>
        <v>-2106</v>
      </c>
    </row>
    <row r="23" spans="1:5" x14ac:dyDescent="0.25">
      <c r="C23" s="42" t="s">
        <v>65</v>
      </c>
      <c r="D23" s="43"/>
      <c r="E23" s="33">
        <v>0</v>
      </c>
    </row>
  </sheetData>
  <mergeCells count="6">
    <mergeCell ref="C23:D23"/>
    <mergeCell ref="C19:D19"/>
    <mergeCell ref="C20:D20"/>
    <mergeCell ref="F1:I1"/>
    <mergeCell ref="A1:D1"/>
    <mergeCell ref="C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90" zoomScaleNormal="90" workbookViewId="0">
      <selection activeCell="F19" sqref="F19"/>
    </sheetView>
  </sheetViews>
  <sheetFormatPr baseColWidth="10" defaultColWidth="9.140625" defaultRowHeight="15" x14ac:dyDescent="0.25"/>
  <cols>
    <col min="1" max="1" width="52.42578125" customWidth="1"/>
    <col min="2" max="2" width="13.42578125" customWidth="1"/>
    <col min="3" max="3" width="14.28515625" customWidth="1"/>
    <col min="4" max="4" width="18.7109375" customWidth="1"/>
    <col min="5" max="5" width="14.7109375" customWidth="1"/>
    <col min="6" max="6" width="48.85546875" customWidth="1"/>
    <col min="7" max="7" width="13.28515625" customWidth="1"/>
    <col min="8" max="8" width="12" customWidth="1"/>
    <col min="9" max="9" width="12.7109375" customWidth="1"/>
  </cols>
  <sheetData>
    <row r="1" spans="1:9" ht="21" x14ac:dyDescent="0.35">
      <c r="A1" s="49" t="s">
        <v>50</v>
      </c>
      <c r="B1" s="50"/>
      <c r="C1" s="50"/>
      <c r="D1" s="51"/>
      <c r="F1" s="46" t="s">
        <v>49</v>
      </c>
      <c r="G1" s="47"/>
      <c r="H1" s="47"/>
      <c r="I1" s="48"/>
    </row>
    <row r="2" spans="1:9" x14ac:dyDescent="0.25">
      <c r="A2" s="2"/>
      <c r="B2" s="3" t="s">
        <v>1</v>
      </c>
      <c r="C2" s="3" t="s">
        <v>2</v>
      </c>
      <c r="D2" s="3" t="s">
        <v>3</v>
      </c>
      <c r="F2" s="11"/>
      <c r="G2" s="3" t="s">
        <v>1</v>
      </c>
      <c r="H2" s="3" t="s">
        <v>2</v>
      </c>
      <c r="I2" s="3" t="s">
        <v>3</v>
      </c>
    </row>
    <row r="3" spans="1:9" x14ac:dyDescent="0.25">
      <c r="A3" s="4" t="s">
        <v>23</v>
      </c>
      <c r="B3" s="5"/>
      <c r="C3" s="6"/>
      <c r="D3" s="15">
        <f>SUM(D4:D10)</f>
        <v>18522</v>
      </c>
      <c r="F3" s="4" t="s">
        <v>8</v>
      </c>
      <c r="G3" s="3"/>
      <c r="H3" s="3"/>
      <c r="I3" s="9">
        <f>SUM(I4:I9)</f>
        <v>252</v>
      </c>
    </row>
    <row r="4" spans="1:9" ht="27" customHeight="1" x14ac:dyDescent="0.25">
      <c r="A4" s="7" t="s">
        <v>52</v>
      </c>
      <c r="B4" s="5">
        <v>6000</v>
      </c>
      <c r="C4" s="6">
        <v>0.21</v>
      </c>
      <c r="D4" s="13">
        <f t="shared" ref="D4:D10" si="0">B4*C4</f>
        <v>1260</v>
      </c>
      <c r="F4" t="s">
        <v>63</v>
      </c>
      <c r="G4" s="5">
        <v>1200</v>
      </c>
      <c r="H4" s="6">
        <v>0.21</v>
      </c>
      <c r="I4" s="5">
        <f t="shared" ref="I4:I9" si="1">G4*H4</f>
        <v>252</v>
      </c>
    </row>
    <row r="5" spans="1:9" x14ac:dyDescent="0.25">
      <c r="A5" s="2" t="s">
        <v>54</v>
      </c>
      <c r="B5" s="19">
        <v>3000</v>
      </c>
      <c r="C5" s="6">
        <v>0.21</v>
      </c>
      <c r="D5" s="13">
        <f t="shared" si="0"/>
        <v>630</v>
      </c>
      <c r="F5" s="7"/>
      <c r="G5" s="5"/>
      <c r="H5" s="6">
        <v>0.21</v>
      </c>
      <c r="I5" s="5">
        <f t="shared" si="1"/>
        <v>0</v>
      </c>
    </row>
    <row r="6" spans="1:9" ht="15.75" customHeight="1" x14ac:dyDescent="0.25">
      <c r="A6" s="7" t="s">
        <v>56</v>
      </c>
      <c r="B6" s="19">
        <v>24000</v>
      </c>
      <c r="C6" s="6">
        <v>0.21</v>
      </c>
      <c r="D6" s="13">
        <f t="shared" si="0"/>
        <v>5040</v>
      </c>
      <c r="F6" s="7"/>
      <c r="G6" s="5"/>
      <c r="H6" s="6">
        <v>0.21</v>
      </c>
      <c r="I6" s="5">
        <f t="shared" si="1"/>
        <v>0</v>
      </c>
    </row>
    <row r="7" spans="1:9" ht="14.25" customHeight="1" x14ac:dyDescent="0.25">
      <c r="A7" s="2" t="s">
        <v>57</v>
      </c>
      <c r="B7" s="19">
        <v>42000</v>
      </c>
      <c r="C7" s="6">
        <v>0.21</v>
      </c>
      <c r="D7" s="14">
        <f t="shared" si="0"/>
        <v>8820</v>
      </c>
      <c r="F7" s="7"/>
      <c r="G7" s="5"/>
      <c r="H7" s="6">
        <v>0.21</v>
      </c>
      <c r="I7" s="5">
        <f t="shared" si="1"/>
        <v>0</v>
      </c>
    </row>
    <row r="8" spans="1:9" ht="14.25" customHeight="1" x14ac:dyDescent="0.25">
      <c r="A8" s="2" t="s">
        <v>59</v>
      </c>
      <c r="B8" s="19">
        <v>1200</v>
      </c>
      <c r="C8" s="6">
        <v>0.21</v>
      </c>
      <c r="D8" s="14">
        <f t="shared" si="0"/>
        <v>252</v>
      </c>
      <c r="F8" s="7"/>
      <c r="G8" s="5"/>
      <c r="H8" s="6">
        <v>0.21</v>
      </c>
      <c r="I8" s="5">
        <f t="shared" si="1"/>
        <v>0</v>
      </c>
    </row>
    <row r="9" spans="1:9" ht="30.75" customHeight="1" x14ac:dyDescent="0.25">
      <c r="A9" s="7" t="s">
        <v>61</v>
      </c>
      <c r="B9" s="19">
        <v>18000</v>
      </c>
      <c r="C9" s="6">
        <v>0.21</v>
      </c>
      <c r="D9" s="14">
        <f t="shared" si="0"/>
        <v>3780</v>
      </c>
      <c r="F9" s="7"/>
      <c r="G9" s="5"/>
      <c r="H9" s="6">
        <v>0.21</v>
      </c>
      <c r="I9" s="5">
        <f t="shared" si="1"/>
        <v>0</v>
      </c>
    </row>
    <row r="10" spans="1:9" x14ac:dyDescent="0.25">
      <c r="A10" s="7" t="s">
        <v>62</v>
      </c>
      <c r="B10" s="19">
        <v>-6000</v>
      </c>
      <c r="C10" s="6">
        <v>0.21</v>
      </c>
      <c r="D10" s="14">
        <f t="shared" si="0"/>
        <v>-1260</v>
      </c>
      <c r="F10" s="4" t="s">
        <v>14</v>
      </c>
      <c r="G10" s="5"/>
      <c r="H10" s="6"/>
      <c r="I10" s="9">
        <f>SUM(I11)</f>
        <v>1260</v>
      </c>
    </row>
    <row r="11" spans="1:9" x14ac:dyDescent="0.25">
      <c r="A11" s="4" t="s">
        <v>9</v>
      </c>
      <c r="B11" s="19"/>
      <c r="C11" s="6"/>
      <c r="D11" s="16">
        <f>SUM(D12:D13)</f>
        <v>2520</v>
      </c>
      <c r="F11" s="7" t="s">
        <v>55</v>
      </c>
      <c r="G11" s="5">
        <v>6000</v>
      </c>
      <c r="H11" s="6">
        <v>0.21</v>
      </c>
      <c r="I11" s="5">
        <f t="shared" ref="I11" si="2">G11*H11</f>
        <v>1260</v>
      </c>
    </row>
    <row r="12" spans="1:9" x14ac:dyDescent="0.25">
      <c r="A12" s="2" t="s">
        <v>60</v>
      </c>
      <c r="B12" s="19">
        <v>12000</v>
      </c>
      <c r="C12" s="6">
        <v>0.21</v>
      </c>
      <c r="D12" s="13">
        <f t="shared" ref="D12:D13" si="3">B12*C12</f>
        <v>2520</v>
      </c>
      <c r="F12" s="4" t="s">
        <v>9</v>
      </c>
      <c r="G12" s="5"/>
      <c r="H12" s="6"/>
      <c r="I12" s="9">
        <f>SUM(I13:I14)</f>
        <v>2520</v>
      </c>
    </row>
    <row r="13" spans="1:9" x14ac:dyDescent="0.25">
      <c r="A13" s="2"/>
      <c r="B13" s="19"/>
      <c r="C13" s="6">
        <v>0.21</v>
      </c>
      <c r="D13" s="13">
        <f t="shared" si="3"/>
        <v>0</v>
      </c>
      <c r="F13" s="2" t="s">
        <v>60</v>
      </c>
      <c r="G13" s="5">
        <v>12000</v>
      </c>
      <c r="H13" s="6">
        <v>0.21</v>
      </c>
      <c r="I13" s="5">
        <f t="shared" ref="I13:I14" si="4">G13*H13</f>
        <v>2520</v>
      </c>
    </row>
    <row r="14" spans="1:9" x14ac:dyDescent="0.25">
      <c r="A14" s="4" t="s">
        <v>20</v>
      </c>
      <c r="B14" s="19"/>
      <c r="C14" s="2"/>
      <c r="D14" s="16">
        <f>D15</f>
        <v>1248</v>
      </c>
      <c r="F14" s="2"/>
      <c r="G14" s="5"/>
      <c r="H14" s="6">
        <v>0.21</v>
      </c>
      <c r="I14" s="5">
        <f t="shared" si="4"/>
        <v>0</v>
      </c>
    </row>
    <row r="15" spans="1:9" x14ac:dyDescent="0.25">
      <c r="A15" s="7" t="s">
        <v>56</v>
      </c>
      <c r="B15" s="19">
        <v>24000</v>
      </c>
      <c r="C15" s="12">
        <v>5.1999999999999998E-2</v>
      </c>
      <c r="D15" s="13">
        <f>B15*C15</f>
        <v>1248</v>
      </c>
      <c r="F15" s="4" t="s">
        <v>16</v>
      </c>
      <c r="G15" s="5"/>
      <c r="H15" s="6"/>
      <c r="I15" s="10">
        <f>I3+I10+I12</f>
        <v>4032</v>
      </c>
    </row>
    <row r="16" spans="1:9" x14ac:dyDescent="0.25">
      <c r="A16" s="2" t="s">
        <v>48</v>
      </c>
      <c r="B16" s="11"/>
      <c r="C16" s="2"/>
      <c r="D16" s="17">
        <f>D3+D11+D14</f>
        <v>22290</v>
      </c>
    </row>
    <row r="18" spans="1:5" x14ac:dyDescent="0.25">
      <c r="A18" t="s">
        <v>53</v>
      </c>
      <c r="C18" s="2" t="s">
        <v>41</v>
      </c>
      <c r="D18" s="2"/>
      <c r="E18" s="2"/>
    </row>
    <row r="19" spans="1:5" x14ac:dyDescent="0.25">
      <c r="A19" t="s">
        <v>58</v>
      </c>
      <c r="C19" s="38" t="s">
        <v>42</v>
      </c>
      <c r="D19" s="39"/>
      <c r="E19" s="5">
        <f>D16</f>
        <v>22290</v>
      </c>
    </row>
    <row r="20" spans="1:5" x14ac:dyDescent="0.25">
      <c r="A20" t="s">
        <v>64</v>
      </c>
      <c r="C20" s="25" t="s">
        <v>4</v>
      </c>
      <c r="D20" s="26"/>
      <c r="E20" s="5">
        <f>I15</f>
        <v>4032</v>
      </c>
    </row>
    <row r="21" spans="1:5" x14ac:dyDescent="0.25">
      <c r="C21" s="27" t="s">
        <v>43</v>
      </c>
      <c r="D21" s="28"/>
      <c r="E21" s="20">
        <f>E19-E20</f>
        <v>18258</v>
      </c>
    </row>
    <row r="22" spans="1:5" x14ac:dyDescent="0.25">
      <c r="C22" s="2" t="s">
        <v>47</v>
      </c>
      <c r="D22" s="2"/>
      <c r="E22" s="5">
        <f>-'Segundo Trimestre'!E22</f>
        <v>2106</v>
      </c>
    </row>
    <row r="23" spans="1:5" x14ac:dyDescent="0.25">
      <c r="C23" s="23" t="s">
        <v>66</v>
      </c>
      <c r="D23" s="23"/>
      <c r="E23" s="20">
        <f>E21-E22</f>
        <v>16152</v>
      </c>
    </row>
  </sheetData>
  <mergeCells count="3">
    <mergeCell ref="A1:D1"/>
    <mergeCell ref="F1:I1"/>
    <mergeCell ref="C19:D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90" zoomScaleNormal="90" workbookViewId="0">
      <selection activeCell="G9" sqref="G9"/>
    </sheetView>
  </sheetViews>
  <sheetFormatPr baseColWidth="10" defaultColWidth="9.140625" defaultRowHeight="15" x14ac:dyDescent="0.25"/>
  <cols>
    <col min="1" max="1" width="52.42578125" customWidth="1"/>
    <col min="2" max="2" width="13.42578125" customWidth="1"/>
    <col min="3" max="3" width="14.28515625" customWidth="1"/>
    <col min="4" max="4" width="18.7109375" customWidth="1"/>
    <col min="5" max="5" width="14.7109375" customWidth="1"/>
    <col min="6" max="6" width="48.85546875" customWidth="1"/>
    <col min="7" max="7" width="13.28515625" customWidth="1"/>
    <col min="8" max="8" width="12" customWidth="1"/>
    <col min="9" max="9" width="12.7109375" customWidth="1"/>
  </cols>
  <sheetData>
    <row r="1" spans="1:9" ht="21" x14ac:dyDescent="0.35">
      <c r="A1" s="49" t="s">
        <v>50</v>
      </c>
      <c r="B1" s="50"/>
      <c r="C1" s="50"/>
      <c r="D1" s="51"/>
      <c r="F1" s="46" t="s">
        <v>49</v>
      </c>
      <c r="G1" s="47"/>
      <c r="H1" s="47"/>
      <c r="I1" s="48"/>
    </row>
    <row r="2" spans="1:9" x14ac:dyDescent="0.25">
      <c r="A2" s="2"/>
      <c r="B2" s="3" t="s">
        <v>1</v>
      </c>
      <c r="C2" s="3" t="s">
        <v>2</v>
      </c>
      <c r="D2" s="3" t="s">
        <v>3</v>
      </c>
      <c r="F2" s="11"/>
      <c r="G2" s="3" t="s">
        <v>1</v>
      </c>
      <c r="H2" s="3" t="s">
        <v>2</v>
      </c>
      <c r="I2" s="3" t="s">
        <v>3</v>
      </c>
    </row>
    <row r="3" spans="1:9" x14ac:dyDescent="0.25">
      <c r="A3" s="4" t="s">
        <v>23</v>
      </c>
      <c r="B3" s="5"/>
      <c r="C3" s="6"/>
      <c r="D3" s="15">
        <f>SUM(D4:D10)</f>
        <v>20790</v>
      </c>
      <c r="F3" s="4" t="s">
        <v>8</v>
      </c>
      <c r="G3" s="3"/>
      <c r="H3" s="3"/>
      <c r="I3" s="9">
        <f>SUM(I4:I9)</f>
        <v>23640</v>
      </c>
    </row>
    <row r="4" spans="1:9" ht="15.75" customHeight="1" x14ac:dyDescent="0.25">
      <c r="A4" s="7" t="s">
        <v>71</v>
      </c>
      <c r="B4" s="5">
        <v>12000</v>
      </c>
      <c r="C4" s="6">
        <v>0.21</v>
      </c>
      <c r="D4" s="13">
        <f t="shared" ref="D4:D10" si="0">B4*C4</f>
        <v>2520</v>
      </c>
      <c r="F4" t="s">
        <v>67</v>
      </c>
      <c r="G4" s="5">
        <v>60000</v>
      </c>
      <c r="H4" s="6">
        <v>0.1</v>
      </c>
      <c r="I4" s="5">
        <f t="shared" ref="I4:I9" si="1">G4*H4</f>
        <v>6000</v>
      </c>
    </row>
    <row r="5" spans="1:9" x14ac:dyDescent="0.25">
      <c r="A5" s="2" t="s">
        <v>72</v>
      </c>
      <c r="B5" s="19">
        <v>-3000</v>
      </c>
      <c r="C5" s="6">
        <v>0.21</v>
      </c>
      <c r="D5" s="13">
        <f t="shared" si="0"/>
        <v>-630</v>
      </c>
      <c r="F5" s="7" t="s">
        <v>68</v>
      </c>
      <c r="G5" s="5">
        <v>12000</v>
      </c>
      <c r="H5" s="6">
        <v>0.21</v>
      </c>
      <c r="I5" s="5">
        <f t="shared" si="1"/>
        <v>2520</v>
      </c>
    </row>
    <row r="6" spans="1:9" ht="35.25" customHeight="1" x14ac:dyDescent="0.25">
      <c r="A6" s="7" t="s">
        <v>75</v>
      </c>
      <c r="B6" s="19">
        <v>90000</v>
      </c>
      <c r="C6" s="6">
        <v>0.21</v>
      </c>
      <c r="D6" s="13">
        <f t="shared" si="0"/>
        <v>18900</v>
      </c>
      <c r="F6" s="7" t="s">
        <v>69</v>
      </c>
      <c r="G6" s="5">
        <v>-18000</v>
      </c>
      <c r="H6" s="6">
        <v>0.21</v>
      </c>
      <c r="I6" s="5">
        <f t="shared" si="1"/>
        <v>-3780</v>
      </c>
    </row>
    <row r="7" spans="1:9" ht="14.25" customHeight="1" x14ac:dyDescent="0.25">
      <c r="A7" s="2"/>
      <c r="B7" s="19"/>
      <c r="C7" s="6">
        <v>0.21</v>
      </c>
      <c r="D7" s="13">
        <f t="shared" si="0"/>
        <v>0</v>
      </c>
      <c r="F7" s="7" t="s">
        <v>70</v>
      </c>
      <c r="G7" s="5">
        <v>18000</v>
      </c>
      <c r="H7" s="6">
        <v>0.21</v>
      </c>
      <c r="I7" s="5">
        <f t="shared" si="1"/>
        <v>3780</v>
      </c>
    </row>
    <row r="8" spans="1:9" ht="14.25" customHeight="1" x14ac:dyDescent="0.25">
      <c r="A8" s="2"/>
      <c r="B8" s="19"/>
      <c r="C8" s="6">
        <v>0.21</v>
      </c>
      <c r="D8" s="13">
        <f t="shared" si="0"/>
        <v>0</v>
      </c>
      <c r="F8" s="7" t="s">
        <v>79</v>
      </c>
      <c r="G8" s="5">
        <v>72000</v>
      </c>
      <c r="H8" s="6">
        <v>0.21</v>
      </c>
      <c r="I8" s="5">
        <f t="shared" si="1"/>
        <v>15120</v>
      </c>
    </row>
    <row r="9" spans="1:9" ht="30.75" customHeight="1" x14ac:dyDescent="0.25">
      <c r="A9" s="7"/>
      <c r="B9" s="19"/>
      <c r="C9" s="6">
        <v>0.21</v>
      </c>
      <c r="D9" s="13">
        <f t="shared" si="0"/>
        <v>0</v>
      </c>
      <c r="F9" s="7"/>
      <c r="G9" s="5"/>
      <c r="H9" s="6">
        <v>0.21</v>
      </c>
      <c r="I9" s="5">
        <f t="shared" si="1"/>
        <v>0</v>
      </c>
    </row>
    <row r="10" spans="1:9" x14ac:dyDescent="0.25">
      <c r="A10" s="7"/>
      <c r="B10" s="19"/>
      <c r="C10" s="6">
        <v>0.21</v>
      </c>
      <c r="D10" s="13">
        <f t="shared" si="0"/>
        <v>0</v>
      </c>
      <c r="F10" s="4" t="s">
        <v>14</v>
      </c>
      <c r="G10" s="5"/>
      <c r="H10" s="6"/>
      <c r="I10" s="9">
        <f>SUM(I11)</f>
        <v>0</v>
      </c>
    </row>
    <row r="11" spans="1:9" x14ac:dyDescent="0.25">
      <c r="A11" s="4" t="s">
        <v>9</v>
      </c>
      <c r="B11" s="19"/>
      <c r="C11" s="6"/>
      <c r="D11" s="16">
        <f>SUM(D12:D13)</f>
        <v>0</v>
      </c>
      <c r="F11" s="7"/>
      <c r="G11" s="5"/>
      <c r="H11" s="6">
        <v>0.21</v>
      </c>
      <c r="I11" s="5">
        <f t="shared" ref="I11" si="2">G11*H11</f>
        <v>0</v>
      </c>
    </row>
    <row r="12" spans="1:9" x14ac:dyDescent="0.25">
      <c r="A12" s="2"/>
      <c r="B12" s="19"/>
      <c r="C12" s="6">
        <v>0.21</v>
      </c>
      <c r="D12" s="13">
        <f t="shared" ref="D12:D13" si="3">B12*C12</f>
        <v>0</v>
      </c>
      <c r="F12" s="4" t="s">
        <v>9</v>
      </c>
      <c r="G12" s="5"/>
      <c r="H12" s="6"/>
      <c r="I12" s="9">
        <f>SUM(I13:I14)</f>
        <v>0</v>
      </c>
    </row>
    <row r="13" spans="1:9" x14ac:dyDescent="0.25">
      <c r="A13" s="2"/>
      <c r="B13" s="19"/>
      <c r="C13" s="6">
        <v>0.21</v>
      </c>
      <c r="D13" s="13">
        <f t="shared" si="3"/>
        <v>0</v>
      </c>
      <c r="F13" s="2"/>
      <c r="G13" s="5"/>
      <c r="H13" s="6">
        <v>0.21</v>
      </c>
      <c r="I13" s="5">
        <f t="shared" ref="I13:I14" si="4">G13*H13</f>
        <v>0</v>
      </c>
    </row>
    <row r="14" spans="1:9" x14ac:dyDescent="0.25">
      <c r="A14" s="4" t="s">
        <v>20</v>
      </c>
      <c r="B14" s="19"/>
      <c r="C14" s="2"/>
      <c r="D14" s="16">
        <f>D15</f>
        <v>624</v>
      </c>
      <c r="F14" s="2"/>
      <c r="G14" s="5"/>
      <c r="H14" s="6">
        <v>0.21</v>
      </c>
      <c r="I14" s="5">
        <f t="shared" si="4"/>
        <v>0</v>
      </c>
    </row>
    <row r="15" spans="1:9" x14ac:dyDescent="0.25">
      <c r="A15" s="7" t="s">
        <v>71</v>
      </c>
      <c r="B15" s="19">
        <v>12000</v>
      </c>
      <c r="C15" s="12">
        <v>5.1999999999999998E-2</v>
      </c>
      <c r="D15" s="13">
        <f>B15*C15</f>
        <v>624</v>
      </c>
      <c r="F15" s="4" t="s">
        <v>16</v>
      </c>
      <c r="G15" s="5"/>
      <c r="H15" s="6"/>
      <c r="I15" s="10">
        <f>I3+I10+I12</f>
        <v>23640</v>
      </c>
    </row>
    <row r="16" spans="1:9" x14ac:dyDescent="0.25">
      <c r="A16" s="2" t="s">
        <v>48</v>
      </c>
      <c r="B16" s="11"/>
      <c r="C16" s="2"/>
      <c r="D16" s="17">
        <f>D3+D11+D14</f>
        <v>21414</v>
      </c>
    </row>
    <row r="18" spans="1:5" x14ac:dyDescent="0.25">
      <c r="A18" t="s">
        <v>73</v>
      </c>
      <c r="C18" s="2" t="s">
        <v>41</v>
      </c>
      <c r="D18" s="2"/>
      <c r="E18" s="2"/>
    </row>
    <row r="19" spans="1:5" x14ac:dyDescent="0.25">
      <c r="A19" t="s">
        <v>74</v>
      </c>
      <c r="C19" s="38" t="s">
        <v>42</v>
      </c>
      <c r="D19" s="39"/>
      <c r="E19" s="5">
        <f>D16</f>
        <v>21414</v>
      </c>
    </row>
    <row r="20" spans="1:5" x14ac:dyDescent="0.25">
      <c r="A20" t="s">
        <v>77</v>
      </c>
      <c r="C20" s="29" t="s">
        <v>4</v>
      </c>
      <c r="D20" s="30"/>
      <c r="E20" s="5">
        <f>I15</f>
        <v>23640</v>
      </c>
    </row>
    <row r="21" spans="1:5" x14ac:dyDescent="0.25">
      <c r="A21" t="s">
        <v>76</v>
      </c>
      <c r="C21" s="31" t="s">
        <v>43</v>
      </c>
      <c r="D21" s="32"/>
      <c r="E21" s="20">
        <f>E19-E20</f>
        <v>-2226</v>
      </c>
    </row>
    <row r="22" spans="1:5" x14ac:dyDescent="0.25">
      <c r="A22" t="s">
        <v>78</v>
      </c>
      <c r="C22" s="2" t="s">
        <v>47</v>
      </c>
      <c r="D22" s="2"/>
      <c r="E22" s="5">
        <f>'Tercer Trimestre'!F24</f>
        <v>0</v>
      </c>
    </row>
    <row r="23" spans="1:5" x14ac:dyDescent="0.25">
      <c r="C23" s="23" t="s">
        <v>46</v>
      </c>
      <c r="D23" s="23"/>
      <c r="E23" s="20">
        <f>E21-E22</f>
        <v>-2226</v>
      </c>
    </row>
  </sheetData>
  <mergeCells count="3">
    <mergeCell ref="A1:D1"/>
    <mergeCell ref="F1:I1"/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Trimestre</vt:lpstr>
      <vt:lpstr>Segundo Trimestre</vt:lpstr>
      <vt:lpstr>Tercer Trimestre</vt:lpstr>
      <vt:lpstr>Cuarto Trimestre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2017-12-10T19:38:27Z</dcterms:modified>
</cp:coreProperties>
</file>